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9\"/>
    </mc:Choice>
  </mc:AlternateContent>
  <bookViews>
    <workbookView xWindow="3720" yWindow="0" windowWidth="27870" windowHeight="1371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Q29" i="1"/>
  <c r="G29" i="1"/>
  <c r="J104" i="1"/>
  <c r="K118" i="1"/>
  <c r="R50" i="1"/>
  <c r="H29" i="1" l="1"/>
  <c r="I29" i="1"/>
  <c r="J29" i="1"/>
  <c r="K29" i="1"/>
  <c r="L29" i="1"/>
  <c r="M29" i="1"/>
  <c r="N29" i="1"/>
  <c r="O29" i="1"/>
  <c r="P29" i="1"/>
  <c r="S29" i="1"/>
  <c r="T29" i="1"/>
  <c r="U29" i="1"/>
  <c r="U222" i="1"/>
  <c r="L169" i="1"/>
  <c r="U86" i="1"/>
  <c r="U181" i="1" s="1"/>
  <c r="Q50" i="1"/>
  <c r="Q49" i="1" s="1"/>
  <c r="Q48" i="1" s="1"/>
  <c r="S49" i="1"/>
  <c r="S48" i="1" s="1"/>
  <c r="I50" i="1"/>
  <c r="H50" i="1" s="1"/>
  <c r="G50" i="1" s="1"/>
  <c r="R49" i="1"/>
  <c r="R48" i="1" s="1"/>
  <c r="U223" i="1" l="1"/>
  <c r="S86" i="1"/>
  <c r="K86" i="1"/>
  <c r="L86" i="1"/>
  <c r="M86" i="1"/>
  <c r="N86" i="1"/>
  <c r="O86" i="1"/>
  <c r="P86" i="1"/>
  <c r="Q86" i="1"/>
  <c r="R86" i="1"/>
  <c r="T86" i="1"/>
  <c r="J86" i="1"/>
  <c r="S181" i="1"/>
  <c r="J222" i="1" l="1"/>
  <c r="I205" i="1"/>
  <c r="I222" i="1" s="1"/>
  <c r="I206" i="1"/>
  <c r="H206" i="1"/>
  <c r="T222" i="1" l="1"/>
  <c r="S222" i="1"/>
  <c r="S223" i="1" s="1"/>
  <c r="R222" i="1"/>
  <c r="Q222" i="1"/>
  <c r="P222" i="1"/>
  <c r="O222" i="1"/>
  <c r="N222" i="1"/>
  <c r="M222" i="1"/>
  <c r="L222" i="1"/>
  <c r="H222" i="1" s="1"/>
  <c r="G222" i="1" s="1"/>
  <c r="K222" i="1"/>
  <c r="I221" i="1"/>
  <c r="H221" i="1" s="1"/>
  <c r="G221" i="1" s="1"/>
  <c r="H220" i="1"/>
  <c r="G220" i="1" s="1"/>
  <c r="I219" i="1"/>
  <c r="H219" i="1" s="1"/>
  <c r="G219" i="1" s="1"/>
  <c r="H218" i="1"/>
  <c r="G218" i="1" s="1"/>
  <c r="H217" i="1"/>
  <c r="G217" i="1" s="1"/>
  <c r="I216" i="1"/>
  <c r="H216" i="1" s="1"/>
  <c r="G216" i="1" s="1"/>
  <c r="H215" i="1"/>
  <c r="G215" i="1" s="1"/>
  <c r="H214" i="1"/>
  <c r="G214" i="1" s="1"/>
  <c r="I213" i="1"/>
  <c r="H213" i="1" s="1"/>
  <c r="G213" i="1" s="1"/>
  <c r="H212" i="1"/>
  <c r="G212" i="1" s="1"/>
  <c r="H211" i="1"/>
  <c r="G211" i="1" s="1"/>
  <c r="I210" i="1"/>
  <c r="H210" i="1" s="1"/>
  <c r="G210" i="1" s="1"/>
  <c r="H209" i="1"/>
  <c r="G209" i="1" s="1"/>
  <c r="H208" i="1"/>
  <c r="G208" i="1" s="1"/>
  <c r="I207" i="1"/>
  <c r="H207" i="1" s="1"/>
  <c r="G207" i="1" s="1"/>
  <c r="G206" i="1"/>
  <c r="H205" i="1"/>
  <c r="G205" i="1" s="1"/>
  <c r="I204" i="1"/>
  <c r="H204" i="1" s="1"/>
  <c r="G204" i="1" s="1"/>
  <c r="H203" i="1"/>
  <c r="G203" i="1" s="1"/>
  <c r="I202" i="1"/>
  <c r="H202" i="1" s="1"/>
  <c r="G202" i="1" s="1"/>
  <c r="H201" i="1"/>
  <c r="G201" i="1" s="1"/>
  <c r="H200" i="1"/>
  <c r="G200" i="1" s="1"/>
  <c r="I199" i="1"/>
  <c r="H199" i="1" s="1"/>
  <c r="G199" i="1" s="1"/>
  <c r="H198" i="1"/>
  <c r="G198" i="1" s="1"/>
  <c r="I197" i="1"/>
  <c r="H197" i="1" s="1"/>
  <c r="G197" i="1" s="1"/>
  <c r="H196" i="1"/>
  <c r="G196" i="1"/>
  <c r="H195" i="1"/>
  <c r="G195" i="1"/>
  <c r="I194" i="1"/>
  <c r="H194" i="1"/>
  <c r="G194" i="1" s="1"/>
  <c r="H193" i="1"/>
  <c r="G193" i="1" s="1"/>
  <c r="H192" i="1"/>
  <c r="G192" i="1" s="1"/>
  <c r="I191" i="1"/>
  <c r="H191" i="1" s="1"/>
  <c r="G191" i="1"/>
  <c r="H190" i="1"/>
  <c r="G190" i="1"/>
  <c r="H189" i="1"/>
  <c r="G189" i="1"/>
  <c r="T181" i="1"/>
  <c r="T223" i="1" s="1"/>
  <c r="R181" i="1"/>
  <c r="R223" i="1" s="1"/>
  <c r="Q181" i="1"/>
  <c r="Q223" i="1" s="1"/>
  <c r="P181" i="1"/>
  <c r="P223" i="1" s="1"/>
  <c r="O181" i="1"/>
  <c r="O223" i="1" s="1"/>
  <c r="I181" i="1"/>
  <c r="I223" i="1" s="1"/>
  <c r="I180" i="1"/>
  <c r="H180" i="1" s="1"/>
  <c r="G180" i="1" s="1"/>
  <c r="H179" i="1"/>
  <c r="G179" i="1" s="1"/>
  <c r="I178" i="1"/>
  <c r="H178" i="1" s="1"/>
  <c r="G178" i="1" s="1"/>
  <c r="H177" i="1"/>
  <c r="G177" i="1" s="1"/>
  <c r="H176" i="1"/>
  <c r="G176" i="1" s="1"/>
  <c r="I175" i="1"/>
  <c r="H175" i="1" s="1"/>
  <c r="G175" i="1" s="1"/>
  <c r="H174" i="1"/>
  <c r="G174" i="1" s="1"/>
  <c r="I173" i="1"/>
  <c r="H173" i="1" s="1"/>
  <c r="G173" i="1" s="1"/>
  <c r="H172" i="1"/>
  <c r="G172" i="1" s="1"/>
  <c r="I171" i="1"/>
  <c r="H171" i="1" s="1"/>
  <c r="G171" i="1" s="1"/>
  <c r="H170" i="1"/>
  <c r="G170" i="1" s="1"/>
  <c r="H169" i="1"/>
  <c r="G169" i="1" s="1"/>
  <c r="I168" i="1"/>
  <c r="H168" i="1" s="1"/>
  <c r="G168" i="1" s="1"/>
  <c r="H167" i="1"/>
  <c r="G167" i="1" s="1"/>
  <c r="H166" i="1"/>
  <c r="G166" i="1" s="1"/>
  <c r="I165" i="1"/>
  <c r="H165" i="1" s="1"/>
  <c r="G165" i="1" s="1"/>
  <c r="H164" i="1"/>
  <c r="G164" i="1" s="1"/>
  <c r="I163" i="1"/>
  <c r="H163" i="1" s="1"/>
  <c r="G163" i="1" s="1"/>
  <c r="H162" i="1"/>
  <c r="G162" i="1" s="1"/>
  <c r="I161" i="1"/>
  <c r="H161" i="1" s="1"/>
  <c r="G161" i="1" s="1"/>
  <c r="H160" i="1"/>
  <c r="G160" i="1" s="1"/>
  <c r="H159" i="1"/>
  <c r="G159" i="1" s="1"/>
  <c r="I158" i="1"/>
  <c r="H158" i="1" s="1"/>
  <c r="G158" i="1" s="1"/>
  <c r="H157" i="1"/>
  <c r="G157" i="1" s="1"/>
  <c r="I156" i="1"/>
  <c r="H156" i="1" s="1"/>
  <c r="G156" i="1" s="1"/>
  <c r="H155" i="1"/>
  <c r="G155" i="1" s="1"/>
  <c r="I154" i="1"/>
  <c r="H154" i="1" s="1"/>
  <c r="G154" i="1" s="1"/>
  <c r="H153" i="1"/>
  <c r="G153" i="1" s="1"/>
  <c r="I152" i="1"/>
  <c r="H152" i="1" s="1"/>
  <c r="G152" i="1" s="1"/>
  <c r="H151" i="1"/>
  <c r="G151" i="1" s="1"/>
  <c r="I150" i="1"/>
  <c r="H150" i="1" s="1"/>
  <c r="G150" i="1" s="1"/>
  <c r="H149" i="1"/>
  <c r="G149" i="1" s="1"/>
  <c r="I148" i="1"/>
  <c r="H148" i="1" s="1"/>
  <c r="G148" i="1" s="1"/>
  <c r="H147" i="1"/>
  <c r="G147" i="1" s="1"/>
  <c r="I146" i="1"/>
  <c r="H146" i="1" s="1"/>
  <c r="G146" i="1" s="1"/>
  <c r="H145" i="1"/>
  <c r="G145" i="1" s="1"/>
  <c r="H144" i="1"/>
  <c r="G144" i="1" s="1"/>
  <c r="I143" i="1"/>
  <c r="H143" i="1" s="1"/>
  <c r="G143" i="1" s="1"/>
  <c r="H142" i="1"/>
  <c r="G142" i="1" s="1"/>
  <c r="I141" i="1"/>
  <c r="H141" i="1" s="1"/>
  <c r="G141" i="1" s="1"/>
  <c r="H140" i="1"/>
  <c r="G140" i="1" s="1"/>
  <c r="I139" i="1"/>
  <c r="H139" i="1" s="1"/>
  <c r="G139" i="1" s="1"/>
  <c r="H138" i="1"/>
  <c r="G138" i="1" s="1"/>
  <c r="H137" i="1"/>
  <c r="G137" i="1" s="1"/>
  <c r="I136" i="1"/>
  <c r="H136" i="1" s="1"/>
  <c r="G136" i="1" s="1"/>
  <c r="H135" i="1"/>
  <c r="G135" i="1" s="1"/>
  <c r="I134" i="1"/>
  <c r="H134" i="1" s="1"/>
  <c r="G134" i="1" s="1"/>
  <c r="H133" i="1"/>
  <c r="G133" i="1" s="1"/>
  <c r="I132" i="1"/>
  <c r="H132" i="1" s="1"/>
  <c r="G132" i="1" s="1"/>
  <c r="H131" i="1"/>
  <c r="G131" i="1" s="1"/>
  <c r="I130" i="1"/>
  <c r="H130" i="1" s="1"/>
  <c r="G130" i="1" s="1"/>
  <c r="H129" i="1"/>
  <c r="G129" i="1" s="1"/>
  <c r="H128" i="1"/>
  <c r="G128" i="1" s="1"/>
  <c r="I127" i="1"/>
  <c r="H127" i="1" s="1"/>
  <c r="G127" i="1" s="1"/>
  <c r="H126" i="1"/>
  <c r="G126" i="1" s="1"/>
  <c r="I125" i="1"/>
  <c r="H125" i="1" s="1"/>
  <c r="G125" i="1" s="1"/>
  <c r="H124" i="1"/>
  <c r="G124" i="1" s="1"/>
  <c r="I123" i="1"/>
  <c r="H123" i="1" s="1"/>
  <c r="G123" i="1" s="1"/>
  <c r="H122" i="1"/>
  <c r="G122" i="1" s="1"/>
  <c r="I121" i="1"/>
  <c r="H121" i="1" s="1"/>
  <c r="G121" i="1" s="1"/>
  <c r="H120" i="1"/>
  <c r="G120" i="1" s="1"/>
  <c r="H119" i="1"/>
  <c r="G119" i="1" s="1"/>
  <c r="I118" i="1"/>
  <c r="H118" i="1" s="1"/>
  <c r="G118" i="1" s="1"/>
  <c r="H117" i="1"/>
  <c r="G117" i="1" s="1"/>
  <c r="I116" i="1"/>
  <c r="H116" i="1"/>
  <c r="G116" i="1" s="1"/>
  <c r="H115" i="1"/>
  <c r="G115" i="1" s="1"/>
  <c r="I114" i="1"/>
  <c r="H114" i="1" s="1"/>
  <c r="G114" i="1" s="1"/>
  <c r="H113" i="1"/>
  <c r="G113" i="1" s="1"/>
  <c r="I112" i="1"/>
  <c r="H112" i="1" s="1"/>
  <c r="G112" i="1" s="1"/>
  <c r="H111" i="1"/>
  <c r="G111" i="1" s="1"/>
  <c r="I110" i="1"/>
  <c r="H110" i="1" s="1"/>
  <c r="G110" i="1" s="1"/>
  <c r="H109" i="1"/>
  <c r="G109" i="1" s="1"/>
  <c r="I108" i="1"/>
  <c r="H108" i="1" s="1"/>
  <c r="G108" i="1" s="1"/>
  <c r="H107" i="1"/>
  <c r="G107" i="1" s="1"/>
  <c r="I106" i="1"/>
  <c r="H106" i="1" s="1"/>
  <c r="G106" i="1" s="1"/>
  <c r="H105" i="1"/>
  <c r="G105" i="1" s="1"/>
  <c r="I104" i="1"/>
  <c r="H104" i="1" s="1"/>
  <c r="G104" i="1" s="1"/>
  <c r="H103" i="1"/>
  <c r="G103" i="1" s="1"/>
  <c r="I102" i="1"/>
  <c r="H102" i="1" s="1"/>
  <c r="G102" i="1" s="1"/>
  <c r="H101" i="1"/>
  <c r="G101" i="1" s="1"/>
  <c r="I100" i="1"/>
  <c r="H100" i="1" s="1"/>
  <c r="G100" i="1" s="1"/>
  <c r="H99" i="1"/>
  <c r="G99" i="1" s="1"/>
  <c r="I98" i="1"/>
  <c r="H98" i="1" s="1"/>
  <c r="G98" i="1" s="1"/>
  <c r="H97" i="1"/>
  <c r="G97" i="1" s="1"/>
  <c r="I96" i="1"/>
  <c r="H96" i="1" s="1"/>
  <c r="G96" i="1" s="1"/>
  <c r="H95" i="1"/>
  <c r="G95" i="1" s="1"/>
  <c r="I94" i="1"/>
  <c r="H94" i="1" s="1"/>
  <c r="G94" i="1" s="1"/>
  <c r="H93" i="1"/>
  <c r="G93" i="1" s="1"/>
  <c r="I92" i="1"/>
  <c r="H92" i="1" s="1"/>
  <c r="G92" i="1" s="1"/>
  <c r="H91" i="1"/>
  <c r="G91" i="1" s="1"/>
  <c r="I90" i="1"/>
  <c r="H90" i="1" s="1"/>
  <c r="G90" i="1" s="1"/>
  <c r="H89" i="1"/>
  <c r="G89" i="1" s="1"/>
  <c r="I88" i="1"/>
  <c r="H88" i="1" s="1"/>
  <c r="G88" i="1" s="1"/>
  <c r="H87" i="1"/>
  <c r="G87" i="1" s="1"/>
  <c r="N181" i="1"/>
  <c r="N223" i="1" s="1"/>
  <c r="M181" i="1"/>
  <c r="M223" i="1" s="1"/>
  <c r="L181" i="1"/>
  <c r="L223" i="1" s="1"/>
  <c r="J181" i="1"/>
  <c r="J223" i="1" s="1"/>
  <c r="I85" i="1"/>
  <c r="H85" i="1" s="1"/>
  <c r="G85" i="1" s="1"/>
  <c r="H84" i="1"/>
  <c r="G84" i="1" s="1"/>
  <c r="I83" i="1"/>
  <c r="H83" i="1" s="1"/>
  <c r="G83" i="1" s="1"/>
  <c r="H82" i="1"/>
  <c r="G82" i="1" s="1"/>
  <c r="H81" i="1"/>
  <c r="G81" i="1" s="1"/>
  <c r="I80" i="1"/>
  <c r="H80" i="1" s="1"/>
  <c r="G80" i="1" s="1"/>
  <c r="H79" i="1"/>
  <c r="G79" i="1" s="1"/>
  <c r="H78" i="1"/>
  <c r="G78" i="1" s="1"/>
  <c r="I77" i="1"/>
  <c r="H77" i="1" s="1"/>
  <c r="G77" i="1" s="1"/>
  <c r="H76" i="1"/>
  <c r="G76" i="1" s="1"/>
  <c r="H75" i="1"/>
  <c r="G75" i="1" s="1"/>
  <c r="I74" i="1"/>
  <c r="H74" i="1" s="1"/>
  <c r="G74" i="1" s="1"/>
  <c r="H73" i="1"/>
  <c r="G73" i="1" s="1"/>
  <c r="I72" i="1"/>
  <c r="H72" i="1" s="1"/>
  <c r="G72" i="1" s="1"/>
  <c r="H71" i="1"/>
  <c r="G71" i="1" s="1"/>
  <c r="I70" i="1"/>
  <c r="H70" i="1" s="1"/>
  <c r="G70" i="1" s="1"/>
  <c r="H69" i="1"/>
  <c r="G69" i="1" s="1"/>
  <c r="I68" i="1"/>
  <c r="H68" i="1" s="1"/>
  <c r="G68" i="1" s="1"/>
  <c r="H67" i="1"/>
  <c r="G67" i="1" s="1"/>
  <c r="H66" i="1"/>
  <c r="G66" i="1" s="1"/>
  <c r="I65" i="1"/>
  <c r="H65" i="1" s="1"/>
  <c r="G65" i="1" s="1"/>
  <c r="H64" i="1"/>
  <c r="G64" i="1" s="1"/>
  <c r="I63" i="1"/>
  <c r="H63" i="1" s="1"/>
  <c r="G63" i="1" s="1"/>
  <c r="H62" i="1"/>
  <c r="G62" i="1" s="1"/>
  <c r="K61" i="1"/>
  <c r="H61" i="1"/>
  <c r="G61" i="1" s="1"/>
  <c r="I60" i="1"/>
  <c r="H60" i="1" s="1"/>
  <c r="G60" i="1" s="1"/>
  <c r="H59" i="1"/>
  <c r="G59" i="1" s="1"/>
  <c r="H58" i="1"/>
  <c r="G58" i="1" s="1"/>
  <c r="I57" i="1"/>
  <c r="H57" i="1" s="1"/>
  <c r="G57" i="1" s="1"/>
  <c r="H56" i="1"/>
  <c r="G56" i="1" s="1"/>
  <c r="I55" i="1"/>
  <c r="H55" i="1" s="1"/>
  <c r="G55" i="1" s="1"/>
  <c r="H54" i="1"/>
  <c r="G54" i="1" s="1"/>
  <c r="H53" i="1"/>
  <c r="G53" i="1" s="1"/>
  <c r="I52" i="1"/>
  <c r="H52" i="1" s="1"/>
  <c r="G52" i="1" s="1"/>
  <c r="H51" i="1"/>
  <c r="G51" i="1" s="1"/>
  <c r="H49" i="1"/>
  <c r="G49" i="1" s="1"/>
  <c r="K48" i="1"/>
  <c r="H48" i="1"/>
  <c r="G48" i="1" s="1"/>
  <c r="I47" i="1"/>
  <c r="H47" i="1" s="1"/>
  <c r="G47" i="1" s="1"/>
  <c r="H46" i="1"/>
  <c r="G46" i="1" s="1"/>
  <c r="I45" i="1"/>
  <c r="H45" i="1" s="1"/>
  <c r="G45" i="1" s="1"/>
  <c r="H44" i="1"/>
  <c r="G44" i="1" s="1"/>
  <c r="I43" i="1"/>
  <c r="H43" i="1" s="1"/>
  <c r="G43" i="1" s="1"/>
  <c r="H42" i="1"/>
  <c r="G42" i="1" s="1"/>
  <c r="K41" i="1"/>
  <c r="H41" i="1"/>
  <c r="G41" i="1" s="1"/>
  <c r="I40" i="1"/>
  <c r="H40" i="1" s="1"/>
  <c r="G40" i="1" s="1"/>
  <c r="H39" i="1"/>
  <c r="G39" i="1" s="1"/>
  <c r="H38" i="1"/>
  <c r="I11" i="1"/>
  <c r="H11" i="1" s="1"/>
  <c r="G11" i="1" s="1"/>
  <c r="H10" i="1"/>
  <c r="G10" i="1" s="1"/>
  <c r="H9" i="1"/>
  <c r="G9" i="1" s="1"/>
  <c r="K181" i="1" l="1"/>
  <c r="K223" i="1" s="1"/>
  <c r="H86" i="1"/>
  <c r="G86" i="1" s="1"/>
  <c r="G38" i="1"/>
  <c r="G181" i="1" s="1"/>
  <c r="G223" i="1" s="1"/>
  <c r="H181" i="1" l="1"/>
  <c r="H223" i="1" s="1"/>
</calcChain>
</file>

<file path=xl/sharedStrings.xml><?xml version="1.0" encoding="utf-8"?>
<sst xmlns="http://schemas.openxmlformats.org/spreadsheetml/2006/main" count="853" uniqueCount="203">
  <si>
    <t>WYDATKI BUDŻETU POWIATU ZDUŃSKOWOLSKIEGO NA ROK 2019</t>
  </si>
  <si>
    <t>Rodzaj zadania:</t>
  </si>
  <si>
    <t>Poroz. z AR</t>
  </si>
  <si>
    <t>Dział</t>
  </si>
  <si>
    <t>Rozdział</t>
  </si>
  <si>
    <t>§</t>
  </si>
  <si>
    <t>Nazwa</t>
  </si>
  <si>
    <t>Plan</t>
  </si>
  <si>
    <t>Z tego:</t>
  </si>
  <si>
    <t>Wydatki bieżące</t>
  </si>
  <si>
    <t>z tego: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</si>
  <si>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</si>
  <si>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</si>
  <si>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</si>
  <si>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</si>
  <si>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</si>
  <si>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</si>
  <si>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</si>
  <si>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</si>
  <si>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z tego</t>
  </si>
  <si>
    <t>wynagrodzenia i składki od nich naliczane</t>
  </si>
  <si>
    <t>wydatki związane z realizacją ich statutowych zadań;</t>
  </si>
  <si>
    <t>na programy finansowane z udziałem środków, o których mowa w art.. 5 ust. 1 pkt 2 i 3,</t>
  </si>
  <si>
    <t>750</t>
  </si>
  <si>
    <t/>
  </si>
  <si>
    <t>Administracja publiczna</t>
  </si>
  <si>
    <t>75045</t>
  </si>
  <si>
    <t>Kwalifikacja wojskowa</t>
  </si>
  <si>
    <t>Własne</t>
  </si>
  <si>
    <t>010</t>
  </si>
  <si>
    <t>Rolnictwo i łowiectwo</t>
  </si>
  <si>
    <t>01095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</si>
  <si>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</si>
  <si>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</si>
  <si>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</si>
  <si>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</si>
  <si>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</si>
  <si>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</si>
  <si>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</si>
  <si>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02095</t>
  </si>
  <si>
    <t>600</t>
  </si>
  <si>
    <t>Transport i łączność</t>
  </si>
  <si>
    <t>60014</t>
  </si>
  <si>
    <t>Drogi publiczne powiatowe</t>
  </si>
  <si>
    <t>60095</t>
  </si>
  <si>
    <t>630</t>
  </si>
  <si>
    <t>Turystyka</t>
  </si>
  <si>
    <t>63003</t>
  </si>
  <si>
    <t>Zadania w zakresie upowszechniania turystyki</t>
  </si>
  <si>
    <t>63095</t>
  </si>
  <si>
    <t>700</t>
  </si>
  <si>
    <t>Gospodarka mieszkaniowa</t>
  </si>
  <si>
    <t>70005</t>
  </si>
  <si>
    <t>Gospodarka gruntami i nieruchomościami</t>
  </si>
  <si>
    <t>710</t>
  </si>
  <si>
    <t>Działalność usługowa</t>
  </si>
  <si>
    <t>71020</t>
  </si>
  <si>
    <t>Organizacja targów i wystaw</t>
  </si>
  <si>
    <t>71095</t>
  </si>
  <si>
    <t>75019</t>
  </si>
  <si>
    <t>Rady powiatów</t>
  </si>
  <si>
    <t>75020</t>
  </si>
  <si>
    <t>Starostwa powiatowe</t>
  </si>
  <si>
    <t>75075</t>
  </si>
  <si>
    <t>Promocja jednostek samorządu terytorialnego</t>
  </si>
  <si>
    <t>75095</t>
  </si>
  <si>
    <t>754</t>
  </si>
  <si>
    <t>Bezpieczeństwo publiczne i ochrona przeciwpożarowa</t>
  </si>
  <si>
    <t>75495</t>
  </si>
  <si>
    <t>757</t>
  </si>
  <si>
    <t>Obsługa długu publicznego</t>
  </si>
  <si>
    <t>75702</t>
  </si>
  <si>
    <t>Obsługa papierów wartościowych, kredytów i pożyczek jednostek samorządu terytorialnego</t>
  </si>
  <si>
    <t>758</t>
  </si>
  <si>
    <t>Różne rozliczenia</t>
  </si>
  <si>
    <t>75814</t>
  </si>
  <si>
    <t>Różne rozliczenia finansowe</t>
  </si>
  <si>
    <t>75818</t>
  </si>
  <si>
    <t>Rezerwy ogólne i celowe</t>
  </si>
  <si>
    <t>801</t>
  </si>
  <si>
    <t>Oświata i wychowanie</t>
  </si>
  <si>
    <t>80102</t>
  </si>
  <si>
    <t>Szkoły podstawowe specjalne</t>
  </si>
  <si>
    <t>80105</t>
  </si>
  <si>
    <t>Przedszkola specjalne</t>
  </si>
  <si>
    <t>80110</t>
  </si>
  <si>
    <t>Gimnazja</t>
  </si>
  <si>
    <t>80111</t>
  </si>
  <si>
    <t>Gimnazja specjalne</t>
  </si>
  <si>
    <t>80115</t>
  </si>
  <si>
    <t>Technika</t>
  </si>
  <si>
    <t>80116</t>
  </si>
  <si>
    <t>Szkoły policealne</t>
  </si>
  <si>
    <t>80117</t>
  </si>
  <si>
    <t>Branżowe szkoły I i II stopnia</t>
  </si>
  <si>
    <t>80120</t>
  </si>
  <si>
    <t>Licea ogólnokształcące</t>
  </si>
  <si>
    <t>80130</t>
  </si>
  <si>
    <t>Szkoły zawodowe</t>
  </si>
  <si>
    <t>80134</t>
  </si>
  <si>
    <t>Szkoły zawodowe specjalne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</si>
  <si>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</si>
  <si>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</si>
  <si>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</si>
  <si>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</si>
  <si>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</si>
  <si>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</si>
  <si>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80151</t>
  </si>
  <si>
    <t>Kwalifikacyjne kursy zawodowe</t>
  </si>
  <si>
    <t>80152</t>
  </si>
  <si>
    <t>Realizacja zadań wymagających stosowania specjalnej organizacji nauki i metod pracy dla dzieci i młodzieży (…)</t>
  </si>
  <si>
    <t>80195</t>
  </si>
  <si>
    <t>851</t>
  </si>
  <si>
    <t>Ochrona zdrowia</t>
  </si>
  <si>
    <t>85111</t>
  </si>
  <si>
    <t>Szpitale ogólne</t>
  </si>
  <si>
    <t>85152</t>
  </si>
  <si>
    <t>Zapobieganie i zwalczanie AIDS</t>
  </si>
  <si>
    <t>85154</t>
  </si>
  <si>
    <t>Przeciwdziałanie alkoholizmowi</t>
  </si>
  <si>
    <t>85195</t>
  </si>
  <si>
    <t>852</t>
  </si>
  <si>
    <t>Pomoc społeczna</t>
  </si>
  <si>
    <t>85202</t>
  </si>
  <si>
    <t>Domy pomocy społecznej</t>
  </si>
  <si>
    <t>85218</t>
  </si>
  <si>
    <t>Powiatowe centra pomocy rodzinie</t>
  </si>
  <si>
    <t>85220</t>
  </si>
  <si>
    <t>Jednostki specjalistycznego poradnictwa, mieszkania chronione i ośrodki interwencji kryzysowej</t>
  </si>
  <si>
    <t>85295</t>
  </si>
  <si>
    <t>853</t>
  </si>
  <si>
    <t>Pozostałe zadania w zakresie polityki społecznej</t>
  </si>
  <si>
    <t>85311</t>
  </si>
  <si>
    <t>Rehabilitacja zawodowa i społeczna osób niepełnosprawnych</t>
  </si>
  <si>
    <t>85333</t>
  </si>
  <si>
    <t>Powiatowe urzędy pracy</t>
  </si>
  <si>
    <t>85395</t>
  </si>
  <si>
    <t>854</t>
  </si>
  <si>
    <t>Edukacyjna opieka wychowawcza</t>
  </si>
  <si>
    <t>85404</t>
  </si>
  <si>
    <t>Wczesne wspomaganie rozwoju dziecka</t>
  </si>
  <si>
    <t>85406</t>
  </si>
  <si>
    <t>Poradnie psychologiczno-pedagogiczne, w tym poradnie specjalistyczne</t>
  </si>
  <si>
    <t>85407</t>
  </si>
  <si>
    <t>Placówki wychowania pozaszkolnego</t>
  </si>
  <si>
    <t>85410</t>
  </si>
  <si>
    <t>Internaty i bursy szkolne</t>
  </si>
  <si>
    <t>85417</t>
  </si>
  <si>
    <t>Szkolne schroniska młodzieżowe</t>
  </si>
  <si>
    <t>85446</t>
  </si>
  <si>
    <t>85495</t>
  </si>
  <si>
    <t>855</t>
  </si>
  <si>
    <t>Rodzina</t>
  </si>
  <si>
    <t>85508</t>
  </si>
  <si>
    <t>Rodziny zastępcze</t>
  </si>
  <si>
    <t>85510</t>
  </si>
  <si>
    <t>Działalność placówek opiekuńczo-wychowawczych</t>
  </si>
  <si>
    <t>85595</t>
  </si>
  <si>
    <t>900</t>
  </si>
  <si>
    <t>Gospodarka komunalna i ochrona środowiska</t>
  </si>
  <si>
    <t>90095</t>
  </si>
  <si>
    <t>921</t>
  </si>
  <si>
    <t>Kultura i ochrona dziedzictwa narodowego</t>
  </si>
  <si>
    <t>92116</t>
  </si>
  <si>
    <t>Biblioteki</t>
  </si>
  <si>
    <t>92120</t>
  </si>
  <si>
    <t>Ochrona zabytków i opieka nad zabytkami</t>
  </si>
  <si>
    <t>92195</t>
  </si>
  <si>
    <t>926</t>
  </si>
  <si>
    <t>Kultura fizyczna</t>
  </si>
  <si>
    <t>92605</t>
  </si>
  <si>
    <t>Zadania w zakresie kultury fizycznej</t>
  </si>
  <si>
    <t>92695</t>
  </si>
  <si>
    <t>Zlecone</t>
  </si>
  <si>
    <t>71015</t>
  </si>
  <si>
    <t>Nadzór budowlany</t>
  </si>
  <si>
    <t>75011</t>
  </si>
  <si>
    <t>Urzędy wojewódzkie</t>
  </si>
  <si>
    <t>75411</t>
  </si>
  <si>
    <t>Komendy powiatowe Państwowej Straży Pożarnej</t>
  </si>
  <si>
    <t>75414</t>
  </si>
  <si>
    <t>Obrona cywilna</t>
  </si>
  <si>
    <t>755</t>
  </si>
  <si>
    <t>Wymiar sprawiedliwości</t>
  </si>
  <si>
    <t>75515</t>
  </si>
  <si>
    <t>Nieodpłatna pomoc prawna</t>
  </si>
  <si>
    <t>85156</t>
  </si>
  <si>
    <t>Składki na ubezpieczenie zdrowotne oraz świadczenia dla osób nie objętych obowiązkiem ubezpieczenia zdrowotnego</t>
  </si>
  <si>
    <t>85203</t>
  </si>
  <si>
    <t>Ośrodki wsparcia</t>
  </si>
  <si>
    <t>85321</t>
  </si>
  <si>
    <t>Zespoły do spraw orzekania o niepełnosprawności</t>
  </si>
  <si>
    <t>85504</t>
  </si>
  <si>
    <t>Wspieranie rodziny</t>
  </si>
  <si>
    <t>Wydatki Porozumienia z AR razem:</t>
  </si>
  <si>
    <t>Wydatki  zadania Własne razem:</t>
  </si>
  <si>
    <t>Wydatki zadania Zlecone razem:</t>
  </si>
  <si>
    <t xml:space="preserve">OGÓŁEM WYDATKI: </t>
  </si>
  <si>
    <t>Poroz. z JST</t>
  </si>
  <si>
    <t>wniesienie wkładów do spółek prawa handlowego</t>
  </si>
  <si>
    <t>Wydatki Porozumienia z JST razem:</t>
  </si>
  <si>
    <t>Tabela Nr 2</t>
  </si>
  <si>
    <t>zakup i objęcie akcji i udziałów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</si>
</sst>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10"/>
      <color indexed="10"/>
      <name val="Arial"/>
      <family val="2"/>
      <charset val="238"/>
    </font>
    <font>
      <sz val="6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b/>
      <sz val="11"/>
      <name val="Arial"/>
      <family val="2"/>
      <charset val="238"/>
    </font>
    <font>
      <b/>
      <sz val="7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NumberFormat="1" applyFill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3" fontId="2" fillId="5" borderId="1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 wrapText="1"/>
    </xf>
    <xf numFmtId="3" fontId="3" fillId="6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right" vertical="center"/>
    </xf>
    <xf numFmtId="3" fontId="2" fillId="4" borderId="1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left" vertical="top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top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vertical="top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top" wrapText="1"/>
    </xf>
    <xf numFmtId="3" fontId="2" fillId="2" borderId="1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8" borderId="11" xfId="0" applyNumberFormat="1" applyFont="1" applyFill="1" applyBorder="1" applyAlignment="1">
      <alignment horizontal="right" vertical="center" wrapText="1"/>
    </xf>
    <xf numFmtId="164" fontId="2" fillId="8" borderId="15" xfId="0" applyNumberFormat="1" applyFont="1" applyFill="1" applyBorder="1" applyAlignment="1">
      <alignment horizontal="right" vertical="center" wrapText="1"/>
    </xf>
    <xf numFmtId="164" fontId="2" fillId="8" borderId="1" xfId="0" applyNumberFormat="1" applyFont="1" applyFill="1" applyBorder="1" applyAlignment="1">
      <alignment horizontal="right" vertical="center" wrapText="1"/>
    </xf>
    <xf numFmtId="164" fontId="2" fillId="8" borderId="1" xfId="0" applyNumberFormat="1" applyFont="1" applyFill="1" applyBorder="1" applyAlignment="1">
      <alignment vertical="center" wrapText="1"/>
    </xf>
    <xf numFmtId="164" fontId="2" fillId="8" borderId="16" xfId="0" applyNumberFormat="1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 wrapText="1"/>
    </xf>
    <xf numFmtId="164" fontId="2" fillId="10" borderId="11" xfId="0" applyNumberFormat="1" applyFont="1" applyFill="1" applyBorder="1" applyAlignment="1">
      <alignment horizontal="right" vertical="center" wrapText="1"/>
    </xf>
    <xf numFmtId="164" fontId="2" fillId="10" borderId="15" xfId="0" applyNumberFormat="1" applyFont="1" applyFill="1" applyBorder="1" applyAlignment="1">
      <alignment horizontal="right" vertical="center" wrapText="1"/>
    </xf>
    <xf numFmtId="164" fontId="2" fillId="10" borderId="1" xfId="0" applyNumberFormat="1" applyFont="1" applyFill="1" applyBorder="1" applyAlignment="1">
      <alignment horizontal="right" vertical="center" wrapText="1"/>
    </xf>
    <xf numFmtId="164" fontId="2" fillId="10" borderId="1" xfId="0" applyNumberFormat="1" applyFont="1" applyFill="1" applyBorder="1" applyAlignment="1">
      <alignment vertical="center" wrapText="1"/>
    </xf>
    <xf numFmtId="164" fontId="2" fillId="10" borderId="16" xfId="0" applyNumberFormat="1" applyFont="1" applyFill="1" applyBorder="1" applyAlignment="1">
      <alignment horizontal="right" vertical="center" wrapText="1"/>
    </xf>
    <xf numFmtId="164" fontId="3" fillId="9" borderId="1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6" fillId="2" borderId="2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Font="1"/>
    <xf numFmtId="0" fontId="13" fillId="0" borderId="0" xfId="0" applyFont="1"/>
    <xf numFmtId="165" fontId="14" fillId="0" borderId="0" xfId="0" applyNumberFormat="1" applyFont="1"/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" fillId="3" borderId="0" xfId="0" applyFont="1" applyFill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4C6E7"/>
      <color rgb="FFD9E1F2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171450</xdr:colOff>
      <xdr:row>2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66700" y="0"/>
          <a:ext cx="1428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3"/>
  <sheetViews>
    <sheetView tabSelected="1" topLeftCell="A196" zoomScale="130" zoomScaleNormal="130" workbookViewId="0">
      <selection activeCell="T186" sqref="T186:T187"/>
    </sheetView>
  </sheetViews>
  <sheetFormatPr defaultRowHeight="15" x14ac:dyDescent="0.25"/>
  <cols>
    <col min="1" max="1" width="7" customWidth="1"/>
    <col min="2" max="2" width="8" customWidth="1"/>
    <col min="3" max="3" width="1.85546875" customWidth="1"/>
    <col min="4" max="4" width="3.140625" customWidth="1"/>
    <col min="5" max="5" width="9.140625" customWidth="1"/>
    <col min="6" max="6" width="10.7109375" customWidth="1"/>
    <col min="8" max="8" width="8.7109375" customWidth="1"/>
  </cols>
  <sheetData>
    <row r="1" spans="1:22" x14ac:dyDescent="0.25">
      <c r="A1" s="61"/>
      <c r="B1" s="61"/>
      <c r="C1" s="61"/>
      <c r="D1" s="61"/>
      <c r="E1" s="61"/>
      <c r="F1" s="61"/>
      <c r="G1" s="62"/>
      <c r="H1" s="63"/>
      <c r="I1" s="64"/>
      <c r="J1" s="61"/>
      <c r="K1" s="61"/>
      <c r="L1" s="61"/>
      <c r="M1" s="62"/>
      <c r="N1" s="61"/>
      <c r="O1" s="61"/>
      <c r="T1" s="126" t="s">
        <v>201</v>
      </c>
      <c r="U1" s="126"/>
    </row>
    <row r="2" spans="1:22" ht="15.75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2" x14ac:dyDescent="0.25">
      <c r="A3" s="122" t="s">
        <v>1</v>
      </c>
      <c r="B3" s="122"/>
      <c r="C3" s="122"/>
      <c r="D3" s="123" t="s">
        <v>2</v>
      </c>
      <c r="E3" s="123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x14ac:dyDescent="0.25">
      <c r="A4" s="128" t="s">
        <v>3</v>
      </c>
      <c r="B4" s="128" t="s">
        <v>4</v>
      </c>
      <c r="C4" s="128" t="s">
        <v>5</v>
      </c>
      <c r="D4" s="128"/>
      <c r="E4" s="128" t="s">
        <v>6</v>
      </c>
      <c r="F4" s="128"/>
      <c r="G4" s="129" t="s">
        <v>7</v>
      </c>
      <c r="H4" s="71" t="s">
        <v>8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</row>
    <row r="5" spans="1:22" x14ac:dyDescent="0.25">
      <c r="A5" s="128"/>
      <c r="B5" s="128"/>
      <c r="C5" s="128"/>
      <c r="D5" s="128"/>
      <c r="E5" s="128"/>
      <c r="F5" s="128"/>
      <c r="G5" s="130"/>
      <c r="H5" s="88" t="s">
        <v>9</v>
      </c>
      <c r="I5" s="88" t="s">
        <v>10</v>
      </c>
      <c r="J5" s="88"/>
      <c r="K5" s="88"/>
      <c r="L5" s="88"/>
      <c r="M5" s="88"/>
      <c r="N5" s="88"/>
      <c r="O5" s="88"/>
      <c r="P5" s="88"/>
      <c r="Q5" s="133" t="s">
        <v>11</v>
      </c>
      <c r="R5" s="71" t="s">
        <v>10</v>
      </c>
      <c r="S5" s="72"/>
      <c r="T5" s="72"/>
      <c r="U5" s="73"/>
    </row>
    <row r="6" spans="1:22" ht="15" customHeight="1" x14ac:dyDescent="0.25">
      <c r="A6" s="128"/>
      <c r="B6" s="128"/>
      <c r="C6" s="128"/>
      <c r="D6" s="128"/>
      <c r="E6" s="128"/>
      <c r="F6" s="128"/>
      <c r="G6" s="130"/>
      <c r="H6" s="130"/>
      <c r="I6" s="87" t="s">
        <v>12</v>
      </c>
      <c r="J6" s="134" t="s">
        <v>10</v>
      </c>
      <c r="K6" s="135"/>
      <c r="L6" s="87" t="s">
        <v>13</v>
      </c>
      <c r="M6" s="136" t="s">
        <v>14</v>
      </c>
      <c r="N6" s="87" t="s">
        <v>15</v>
      </c>
      <c r="O6" s="87" t="s">
        <v>16</v>
      </c>
      <c r="P6" s="87" t="s">
        <v>17</v>
      </c>
      <c r="Q6" s="130"/>
      <c r="R6" s="131" t="s">
        <v>18</v>
      </c>
      <c r="S6" s="60" t="s">
        <v>19</v>
      </c>
      <c r="T6" s="74" t="s">
        <v>202</v>
      </c>
      <c r="U6" s="69" t="s">
        <v>199</v>
      </c>
    </row>
    <row r="7" spans="1:22" ht="112.5" x14ac:dyDescent="0.25">
      <c r="A7" s="128"/>
      <c r="B7" s="128"/>
      <c r="C7" s="128"/>
      <c r="D7" s="128"/>
      <c r="E7" s="128"/>
      <c r="F7" s="128"/>
      <c r="G7" s="130"/>
      <c r="H7" s="130"/>
      <c r="I7" s="88"/>
      <c r="J7" s="22" t="s">
        <v>20</v>
      </c>
      <c r="K7" s="26" t="s">
        <v>21</v>
      </c>
      <c r="L7" s="88"/>
      <c r="M7" s="133"/>
      <c r="N7" s="88"/>
      <c r="O7" s="88"/>
      <c r="P7" s="88"/>
      <c r="Q7" s="130"/>
      <c r="R7" s="132"/>
      <c r="S7" s="31" t="s">
        <v>22</v>
      </c>
      <c r="T7" s="75"/>
      <c r="U7" s="70"/>
    </row>
    <row r="8" spans="1:22" ht="9.75" customHeight="1" x14ac:dyDescent="0.25">
      <c r="A8" s="30">
        <v>1</v>
      </c>
      <c r="B8" s="30">
        <v>2</v>
      </c>
      <c r="C8" s="106">
        <v>3</v>
      </c>
      <c r="D8" s="107"/>
      <c r="E8" s="106">
        <v>4</v>
      </c>
      <c r="F8" s="107"/>
      <c r="G8" s="28">
        <v>5</v>
      </c>
      <c r="H8" s="28">
        <v>6</v>
      </c>
      <c r="I8" s="27">
        <v>7</v>
      </c>
      <c r="J8" s="29">
        <v>8</v>
      </c>
      <c r="K8" s="26">
        <v>9</v>
      </c>
      <c r="L8" s="27">
        <v>10</v>
      </c>
      <c r="M8" s="29">
        <v>11</v>
      </c>
      <c r="N8" s="27">
        <v>12</v>
      </c>
      <c r="O8" s="27">
        <v>13</v>
      </c>
      <c r="P8" s="27">
        <v>14</v>
      </c>
      <c r="Q8" s="28">
        <v>15</v>
      </c>
      <c r="R8" s="29">
        <v>16</v>
      </c>
      <c r="S8" s="23">
        <v>17</v>
      </c>
      <c r="T8" s="27">
        <v>18</v>
      </c>
      <c r="U8" s="34">
        <v>19</v>
      </c>
    </row>
    <row r="9" spans="1:22" x14ac:dyDescent="0.25">
      <c r="A9" s="3" t="s">
        <v>23</v>
      </c>
      <c r="B9" s="3" t="s">
        <v>24</v>
      </c>
      <c r="C9" s="100" t="s">
        <v>24</v>
      </c>
      <c r="D9" s="100"/>
      <c r="E9" s="117" t="s">
        <v>25</v>
      </c>
      <c r="F9" s="117"/>
      <c r="G9" s="4">
        <f>H9+Q9</f>
        <v>12500</v>
      </c>
      <c r="H9" s="4">
        <f>I9+L9+M9+N9+O9+P9</f>
        <v>12500</v>
      </c>
      <c r="I9" s="4">
        <v>12500</v>
      </c>
      <c r="J9" s="4">
        <v>9000</v>
      </c>
      <c r="K9" s="4">
        <v>3500</v>
      </c>
      <c r="L9" s="4">
        <v>0</v>
      </c>
      <c r="M9" s="5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</row>
    <row r="10" spans="1:22" x14ac:dyDescent="0.25">
      <c r="A10" s="6" t="s">
        <v>24</v>
      </c>
      <c r="B10" s="6" t="s">
        <v>26</v>
      </c>
      <c r="C10" s="98" t="s">
        <v>24</v>
      </c>
      <c r="D10" s="98"/>
      <c r="E10" s="99" t="s">
        <v>27</v>
      </c>
      <c r="F10" s="99"/>
      <c r="G10" s="7">
        <f>H10+Q10</f>
        <v>12500</v>
      </c>
      <c r="H10" s="7">
        <f>I10+L10+M10+N10+O10+P10</f>
        <v>12500</v>
      </c>
      <c r="I10" s="7">
        <v>12500</v>
      </c>
      <c r="J10" s="7">
        <v>9000</v>
      </c>
      <c r="K10" s="7">
        <v>3500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2" x14ac:dyDescent="0.25">
      <c r="A11" s="9" t="s">
        <v>24</v>
      </c>
      <c r="B11" s="9" t="s">
        <v>24</v>
      </c>
      <c r="C11" s="94" t="s">
        <v>24</v>
      </c>
      <c r="D11" s="94"/>
      <c r="E11" s="95" t="s">
        <v>24</v>
      </c>
      <c r="F11" s="95"/>
      <c r="G11" s="10">
        <f>H11+Q11</f>
        <v>12500</v>
      </c>
      <c r="H11" s="10">
        <f>I11+L11+M11+N11+O11+P11</f>
        <v>12500</v>
      </c>
      <c r="I11" s="10">
        <f>SUM(J11:K11)</f>
        <v>12500</v>
      </c>
      <c r="J11" s="10">
        <v>9000</v>
      </c>
      <c r="K11" s="10">
        <v>3500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2" x14ac:dyDescent="0.25">
      <c r="A12" s="96" t="s">
        <v>194</v>
      </c>
      <c r="B12" s="96"/>
      <c r="C12" s="96"/>
      <c r="D12" s="96"/>
      <c r="E12" s="96"/>
      <c r="F12" s="96"/>
      <c r="G12" s="12">
        <v>12500</v>
      </c>
      <c r="H12" s="12">
        <v>12500</v>
      </c>
      <c r="I12" s="12">
        <v>12500</v>
      </c>
      <c r="J12" s="12">
        <v>9000</v>
      </c>
      <c r="K12" s="12">
        <v>3500</v>
      </c>
      <c r="L12" s="12">
        <v>0</v>
      </c>
      <c r="M12" s="13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22" x14ac:dyDescent="0.25">
      <c r="A13" s="14"/>
      <c r="B13" s="14"/>
      <c r="C13" s="14"/>
      <c r="D13" s="14"/>
      <c r="E13" s="14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2" s="1" customFormat="1" ht="20.65" customHeight="1" x14ac:dyDescent="0.25">
      <c r="A14" s="124" t="s">
        <v>1</v>
      </c>
      <c r="B14" s="124"/>
      <c r="C14" s="124"/>
      <c r="D14" s="125" t="s">
        <v>198</v>
      </c>
      <c r="E14" s="125"/>
    </row>
    <row r="15" spans="1:22" s="1" customFormat="1" ht="13.7" customHeight="1" x14ac:dyDescent="0.25">
      <c r="A15" s="94" t="s">
        <v>3</v>
      </c>
      <c r="B15" s="94" t="s">
        <v>4</v>
      </c>
      <c r="C15" s="94" t="s">
        <v>5</v>
      </c>
      <c r="D15" s="94"/>
      <c r="E15" s="94" t="s">
        <v>6</v>
      </c>
      <c r="F15" s="94"/>
      <c r="G15" s="118" t="s">
        <v>7</v>
      </c>
      <c r="H15" s="77" t="s">
        <v>8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9"/>
      <c r="V15" s="38"/>
    </row>
    <row r="16" spans="1:22" s="1" customFormat="1" ht="13.7" customHeight="1" x14ac:dyDescent="0.25">
      <c r="A16" s="94"/>
      <c r="B16" s="94"/>
      <c r="C16" s="94"/>
      <c r="D16" s="94"/>
      <c r="E16" s="94"/>
      <c r="F16" s="94"/>
      <c r="G16" s="118"/>
      <c r="H16" s="102" t="s">
        <v>9</v>
      </c>
      <c r="I16" s="80" t="s">
        <v>10</v>
      </c>
      <c r="J16" s="80"/>
      <c r="K16" s="80"/>
      <c r="L16" s="80"/>
      <c r="M16" s="80"/>
      <c r="N16" s="80"/>
      <c r="O16" s="80"/>
      <c r="P16" s="80"/>
      <c r="Q16" s="81" t="s">
        <v>11</v>
      </c>
      <c r="R16" s="77" t="s">
        <v>10</v>
      </c>
      <c r="S16" s="78"/>
      <c r="T16" s="78"/>
      <c r="U16" s="79"/>
      <c r="V16" s="39"/>
    </row>
    <row r="17" spans="1:34" s="1" customFormat="1" ht="13.7" customHeight="1" x14ac:dyDescent="0.25">
      <c r="A17" s="94"/>
      <c r="B17" s="94"/>
      <c r="C17" s="94"/>
      <c r="D17" s="94"/>
      <c r="E17" s="94"/>
      <c r="F17" s="94"/>
      <c r="G17" s="118"/>
      <c r="H17" s="103"/>
      <c r="I17" s="83" t="s">
        <v>12</v>
      </c>
      <c r="J17" s="84" t="s">
        <v>10</v>
      </c>
      <c r="K17" s="85"/>
      <c r="L17" s="83" t="s">
        <v>13</v>
      </c>
      <c r="M17" s="86" t="s">
        <v>14</v>
      </c>
      <c r="N17" s="83" t="s">
        <v>15</v>
      </c>
      <c r="O17" s="83" t="s">
        <v>16</v>
      </c>
      <c r="P17" s="83" t="s">
        <v>17</v>
      </c>
      <c r="Q17" s="82"/>
      <c r="R17" s="74" t="s">
        <v>18</v>
      </c>
      <c r="S17" s="59" t="s">
        <v>19</v>
      </c>
      <c r="T17" s="74" t="s">
        <v>202</v>
      </c>
      <c r="U17" s="76" t="s">
        <v>199</v>
      </c>
      <c r="V17" s="39"/>
    </row>
    <row r="18" spans="1:34" s="1" customFormat="1" ht="54.95" customHeight="1" x14ac:dyDescent="0.25">
      <c r="A18" s="94"/>
      <c r="B18" s="94"/>
      <c r="C18" s="94"/>
      <c r="D18" s="94"/>
      <c r="E18" s="94"/>
      <c r="F18" s="94"/>
      <c r="G18" s="118"/>
      <c r="H18" s="103"/>
      <c r="I18" s="80"/>
      <c r="J18" s="24" t="s">
        <v>20</v>
      </c>
      <c r="K18" s="40" t="s">
        <v>21</v>
      </c>
      <c r="L18" s="80"/>
      <c r="M18" s="81"/>
      <c r="N18" s="80"/>
      <c r="O18" s="80"/>
      <c r="P18" s="80"/>
      <c r="Q18" s="82"/>
      <c r="R18" s="75"/>
      <c r="S18" s="32" t="s">
        <v>22</v>
      </c>
      <c r="T18" s="75"/>
      <c r="U18" s="70"/>
      <c r="V18" s="39"/>
    </row>
    <row r="19" spans="1:34" s="1" customFormat="1" ht="11.25" customHeight="1" x14ac:dyDescent="0.15">
      <c r="A19" s="35">
        <v>1</v>
      </c>
      <c r="B19" s="35">
        <v>2</v>
      </c>
      <c r="C19" s="106">
        <v>3</v>
      </c>
      <c r="D19" s="107"/>
      <c r="E19" s="106">
        <v>4</v>
      </c>
      <c r="F19" s="107"/>
      <c r="G19" s="36">
        <v>5</v>
      </c>
      <c r="H19" s="36">
        <v>6</v>
      </c>
      <c r="I19" s="34">
        <v>7</v>
      </c>
      <c r="J19" s="37">
        <v>8</v>
      </c>
      <c r="K19" s="26">
        <v>9</v>
      </c>
      <c r="L19" s="34">
        <v>10</v>
      </c>
      <c r="M19" s="37">
        <v>11</v>
      </c>
      <c r="N19" s="34">
        <v>12</v>
      </c>
      <c r="O19" s="34">
        <v>13</v>
      </c>
      <c r="P19" s="34">
        <v>14</v>
      </c>
      <c r="Q19" s="36">
        <v>15</v>
      </c>
      <c r="R19" s="37">
        <v>16</v>
      </c>
      <c r="S19" s="23">
        <v>17</v>
      </c>
      <c r="T19" s="34">
        <v>18</v>
      </c>
      <c r="U19" s="34">
        <v>19</v>
      </c>
      <c r="V19" s="39"/>
      <c r="AH19" s="68"/>
    </row>
    <row r="20" spans="1:34" s="1" customFormat="1" ht="15" customHeight="1" x14ac:dyDescent="0.25">
      <c r="A20" s="46" t="s">
        <v>40</v>
      </c>
      <c r="B20" s="46" t="s">
        <v>24</v>
      </c>
      <c r="C20" s="104" t="s">
        <v>24</v>
      </c>
      <c r="D20" s="105"/>
      <c r="E20" s="101" t="s">
        <v>41</v>
      </c>
      <c r="F20" s="101"/>
      <c r="G20" s="47">
        <v>137128</v>
      </c>
      <c r="H20" s="48">
        <v>25000</v>
      </c>
      <c r="I20" s="49">
        <v>0</v>
      </c>
      <c r="J20" s="49">
        <v>0</v>
      </c>
      <c r="K20" s="49">
        <v>0</v>
      </c>
      <c r="L20" s="49">
        <v>25000</v>
      </c>
      <c r="M20" s="50">
        <v>0</v>
      </c>
      <c r="N20" s="49">
        <v>0</v>
      </c>
      <c r="O20" s="49">
        <v>0</v>
      </c>
      <c r="P20" s="49">
        <v>0</v>
      </c>
      <c r="Q20" s="49">
        <v>112128</v>
      </c>
      <c r="R20" s="50">
        <v>112128</v>
      </c>
      <c r="S20" s="49">
        <v>112128</v>
      </c>
      <c r="T20" s="51">
        <v>0</v>
      </c>
      <c r="U20" s="51">
        <v>0</v>
      </c>
    </row>
    <row r="21" spans="1:34" s="1" customFormat="1" ht="15" customHeight="1" x14ac:dyDescent="0.25">
      <c r="A21" s="52" t="s">
        <v>24</v>
      </c>
      <c r="B21" s="52" t="s">
        <v>42</v>
      </c>
      <c r="C21" s="92" t="s">
        <v>24</v>
      </c>
      <c r="D21" s="92"/>
      <c r="E21" s="93" t="s">
        <v>43</v>
      </c>
      <c r="F21" s="93"/>
      <c r="G21" s="53">
        <v>137128</v>
      </c>
      <c r="H21" s="54">
        <v>25000</v>
      </c>
      <c r="I21" s="55">
        <v>0</v>
      </c>
      <c r="J21" s="55">
        <v>0</v>
      </c>
      <c r="K21" s="55">
        <v>0</v>
      </c>
      <c r="L21" s="55">
        <v>25000</v>
      </c>
      <c r="M21" s="56">
        <v>0</v>
      </c>
      <c r="N21" s="55">
        <v>0</v>
      </c>
      <c r="O21" s="55">
        <v>0</v>
      </c>
      <c r="P21" s="55">
        <v>0</v>
      </c>
      <c r="Q21" s="55">
        <v>112128</v>
      </c>
      <c r="R21" s="56">
        <v>112128</v>
      </c>
      <c r="S21" s="55">
        <v>112128</v>
      </c>
      <c r="T21" s="57">
        <v>0</v>
      </c>
      <c r="U21" s="57">
        <v>0</v>
      </c>
    </row>
    <row r="22" spans="1:34" s="1" customFormat="1" ht="15" customHeight="1" x14ac:dyDescent="0.25">
      <c r="A22" s="33" t="s">
        <v>24</v>
      </c>
      <c r="B22" s="33" t="s">
        <v>24</v>
      </c>
      <c r="C22" s="94" t="s">
        <v>24</v>
      </c>
      <c r="D22" s="94"/>
      <c r="E22" s="95" t="s">
        <v>24</v>
      </c>
      <c r="F22" s="95"/>
      <c r="G22" s="41">
        <v>137128</v>
      </c>
      <c r="H22" s="42">
        <v>25000</v>
      </c>
      <c r="I22" s="43">
        <v>0</v>
      </c>
      <c r="J22" s="43">
        <v>0</v>
      </c>
      <c r="K22" s="43">
        <v>0</v>
      </c>
      <c r="L22" s="43">
        <v>25000</v>
      </c>
      <c r="M22" s="44">
        <v>0</v>
      </c>
      <c r="N22" s="43">
        <v>0</v>
      </c>
      <c r="O22" s="43">
        <v>0</v>
      </c>
      <c r="P22" s="43">
        <v>0</v>
      </c>
      <c r="Q22" s="43">
        <v>112128</v>
      </c>
      <c r="R22" s="44">
        <v>112128</v>
      </c>
      <c r="S22" s="43">
        <v>112128</v>
      </c>
      <c r="T22" s="45">
        <v>0</v>
      </c>
      <c r="U22" s="45">
        <v>0</v>
      </c>
    </row>
    <row r="23" spans="1:34" s="1" customFormat="1" ht="15" customHeight="1" x14ac:dyDescent="0.25">
      <c r="A23" s="65">
        <v>801</v>
      </c>
      <c r="B23" s="65"/>
      <c r="C23" s="104"/>
      <c r="D23" s="105"/>
      <c r="E23" s="101" t="s">
        <v>80</v>
      </c>
      <c r="F23" s="101"/>
      <c r="G23" s="47">
        <v>80000</v>
      </c>
      <c r="H23" s="48"/>
      <c r="I23" s="49"/>
      <c r="J23" s="49"/>
      <c r="K23" s="49"/>
      <c r="L23" s="49"/>
      <c r="M23" s="50"/>
      <c r="N23" s="49"/>
      <c r="O23" s="49"/>
      <c r="P23" s="49"/>
      <c r="Q23" s="49">
        <v>80000</v>
      </c>
      <c r="R23" s="50">
        <v>80000</v>
      </c>
      <c r="S23" s="49"/>
      <c r="T23" s="51"/>
      <c r="U23" s="51"/>
    </row>
    <row r="24" spans="1:34" s="1" customFormat="1" ht="15" customHeight="1" x14ac:dyDescent="0.25">
      <c r="A24" s="67"/>
      <c r="B24" s="67">
        <v>80195</v>
      </c>
      <c r="C24" s="110"/>
      <c r="D24" s="111"/>
      <c r="E24" s="93" t="s">
        <v>32</v>
      </c>
      <c r="F24" s="93"/>
      <c r="G24" s="53">
        <v>80000</v>
      </c>
      <c r="H24" s="54"/>
      <c r="I24" s="55"/>
      <c r="J24" s="55"/>
      <c r="K24" s="55"/>
      <c r="L24" s="55"/>
      <c r="M24" s="56"/>
      <c r="N24" s="55"/>
      <c r="O24" s="55"/>
      <c r="P24" s="55"/>
      <c r="Q24" s="55">
        <v>80000</v>
      </c>
      <c r="R24" s="56">
        <v>80000</v>
      </c>
      <c r="S24" s="55"/>
      <c r="T24" s="57"/>
      <c r="U24" s="57"/>
    </row>
    <row r="25" spans="1:34" s="1" customFormat="1" ht="15" customHeight="1" x14ac:dyDescent="0.25">
      <c r="A25" s="66"/>
      <c r="B25" s="66"/>
      <c r="C25" s="112"/>
      <c r="D25" s="113"/>
      <c r="E25" s="108"/>
      <c r="F25" s="109"/>
      <c r="G25" s="41">
        <v>80000</v>
      </c>
      <c r="H25" s="42"/>
      <c r="I25" s="43"/>
      <c r="J25" s="43"/>
      <c r="K25" s="43"/>
      <c r="L25" s="43"/>
      <c r="M25" s="44"/>
      <c r="N25" s="43"/>
      <c r="O25" s="43"/>
      <c r="P25" s="43"/>
      <c r="Q25" s="43">
        <v>80000</v>
      </c>
      <c r="R25" s="44">
        <v>80000</v>
      </c>
      <c r="S25" s="43"/>
      <c r="T25" s="45"/>
      <c r="U25" s="45"/>
    </row>
    <row r="26" spans="1:34" s="1" customFormat="1" ht="27" customHeight="1" x14ac:dyDescent="0.25">
      <c r="A26" s="46" t="s">
        <v>161</v>
      </c>
      <c r="B26" s="46" t="s">
        <v>24</v>
      </c>
      <c r="C26" s="100" t="s">
        <v>24</v>
      </c>
      <c r="D26" s="100"/>
      <c r="E26" s="101" t="s">
        <v>162</v>
      </c>
      <c r="F26" s="101"/>
      <c r="G26" s="47">
        <v>121737</v>
      </c>
      <c r="H26" s="48">
        <v>121737</v>
      </c>
      <c r="I26" s="49">
        <v>0</v>
      </c>
      <c r="J26" s="49">
        <v>0</v>
      </c>
      <c r="K26" s="49">
        <v>0</v>
      </c>
      <c r="L26" s="49">
        <v>121737</v>
      </c>
      <c r="M26" s="50">
        <v>0</v>
      </c>
      <c r="N26" s="49">
        <v>0</v>
      </c>
      <c r="O26" s="49">
        <v>0</v>
      </c>
      <c r="P26" s="49">
        <v>0</v>
      </c>
      <c r="Q26" s="49">
        <v>0</v>
      </c>
      <c r="R26" s="50">
        <v>0</v>
      </c>
      <c r="S26" s="49">
        <v>0</v>
      </c>
      <c r="T26" s="51">
        <v>0</v>
      </c>
      <c r="U26" s="51">
        <v>0</v>
      </c>
    </row>
    <row r="27" spans="1:34" s="1" customFormat="1" ht="15" customHeight="1" x14ac:dyDescent="0.25">
      <c r="A27" s="52" t="s">
        <v>24</v>
      </c>
      <c r="B27" s="52" t="s">
        <v>163</v>
      </c>
      <c r="C27" s="92" t="s">
        <v>24</v>
      </c>
      <c r="D27" s="92"/>
      <c r="E27" s="93" t="s">
        <v>164</v>
      </c>
      <c r="F27" s="93"/>
      <c r="G27" s="53">
        <v>121737</v>
      </c>
      <c r="H27" s="54">
        <v>121737</v>
      </c>
      <c r="I27" s="55">
        <v>0</v>
      </c>
      <c r="J27" s="55">
        <v>0</v>
      </c>
      <c r="K27" s="55">
        <v>0</v>
      </c>
      <c r="L27" s="55">
        <v>121737</v>
      </c>
      <c r="M27" s="56">
        <v>0</v>
      </c>
      <c r="N27" s="55">
        <v>0</v>
      </c>
      <c r="O27" s="55">
        <v>0</v>
      </c>
      <c r="P27" s="55">
        <v>0</v>
      </c>
      <c r="Q27" s="55">
        <v>0</v>
      </c>
      <c r="R27" s="56">
        <v>0</v>
      </c>
      <c r="S27" s="55">
        <v>0</v>
      </c>
      <c r="T27" s="57">
        <v>0</v>
      </c>
      <c r="U27" s="57">
        <v>0</v>
      </c>
    </row>
    <row r="28" spans="1:34" s="1" customFormat="1" ht="15" customHeight="1" x14ac:dyDescent="0.25">
      <c r="A28" s="33" t="s">
        <v>24</v>
      </c>
      <c r="B28" s="33" t="s">
        <v>24</v>
      </c>
      <c r="C28" s="94" t="s">
        <v>24</v>
      </c>
      <c r="D28" s="94"/>
      <c r="E28" s="95" t="s">
        <v>24</v>
      </c>
      <c r="F28" s="95"/>
      <c r="G28" s="41">
        <v>121737</v>
      </c>
      <c r="H28" s="42">
        <v>121737</v>
      </c>
      <c r="I28" s="43">
        <v>0</v>
      </c>
      <c r="J28" s="43">
        <v>0</v>
      </c>
      <c r="K28" s="43">
        <v>0</v>
      </c>
      <c r="L28" s="43">
        <v>121737</v>
      </c>
      <c r="M28" s="44">
        <v>0</v>
      </c>
      <c r="N28" s="43">
        <v>0</v>
      </c>
      <c r="O28" s="43">
        <v>0</v>
      </c>
      <c r="P28" s="43">
        <v>0</v>
      </c>
      <c r="Q28" s="43">
        <v>0</v>
      </c>
      <c r="R28" s="44">
        <v>0</v>
      </c>
      <c r="S28" s="43">
        <v>0</v>
      </c>
      <c r="T28" s="45">
        <v>0</v>
      </c>
      <c r="U28" s="45">
        <v>0</v>
      </c>
    </row>
    <row r="29" spans="1:34" s="1" customFormat="1" ht="15" customHeight="1" x14ac:dyDescent="0.25">
      <c r="A29" s="96" t="s">
        <v>200</v>
      </c>
      <c r="B29" s="96"/>
      <c r="C29" s="96"/>
      <c r="D29" s="96"/>
      <c r="E29" s="96"/>
      <c r="F29" s="96"/>
      <c r="G29" s="58">
        <f>G20+G24+G26</f>
        <v>338865</v>
      </c>
      <c r="H29" s="58">
        <f t="shared" ref="H29:P29" si="0">H20+H26</f>
        <v>146737</v>
      </c>
      <c r="I29" s="58">
        <f t="shared" si="0"/>
        <v>0</v>
      </c>
      <c r="J29" s="58">
        <f t="shared" si="0"/>
        <v>0</v>
      </c>
      <c r="K29" s="58">
        <f t="shared" si="0"/>
        <v>0</v>
      </c>
      <c r="L29" s="58">
        <f t="shared" si="0"/>
        <v>146737</v>
      </c>
      <c r="M29" s="58">
        <f t="shared" si="0"/>
        <v>0</v>
      </c>
      <c r="N29" s="58">
        <f t="shared" si="0"/>
        <v>0</v>
      </c>
      <c r="O29" s="58">
        <f t="shared" si="0"/>
        <v>0</v>
      </c>
      <c r="P29" s="58">
        <f t="shared" si="0"/>
        <v>0</v>
      </c>
      <c r="Q29" s="58">
        <f>Q20+Q24+Q26</f>
        <v>192128</v>
      </c>
      <c r="R29" s="58">
        <f>R20+R24+R26</f>
        <v>192128</v>
      </c>
      <c r="S29" s="58">
        <f>S20+S26</f>
        <v>112128</v>
      </c>
      <c r="T29" s="58">
        <f>T20+T26</f>
        <v>0</v>
      </c>
      <c r="U29" s="58">
        <f>U20+U26</f>
        <v>0</v>
      </c>
    </row>
    <row r="30" spans="1:34" x14ac:dyDescent="0.25">
      <c r="A30" s="14"/>
      <c r="B30" s="14"/>
      <c r="C30" s="14"/>
      <c r="D30" s="14"/>
      <c r="E30" s="14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34" x14ac:dyDescent="0.25">
      <c r="A31" s="14"/>
      <c r="B31" s="14"/>
      <c r="C31" s="14"/>
      <c r="D31" s="14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34" x14ac:dyDescent="0.25">
      <c r="A32" s="122" t="s">
        <v>1</v>
      </c>
      <c r="B32" s="122"/>
      <c r="C32" s="122"/>
      <c r="D32" s="123" t="s">
        <v>28</v>
      </c>
      <c r="E32" s="123"/>
      <c r="F32" s="1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x14ac:dyDescent="0.25">
      <c r="A33" s="94" t="s">
        <v>3</v>
      </c>
      <c r="B33" s="94" t="s">
        <v>4</v>
      </c>
      <c r="C33" s="94" t="s">
        <v>5</v>
      </c>
      <c r="D33" s="94"/>
      <c r="E33" s="94" t="s">
        <v>6</v>
      </c>
      <c r="F33" s="94"/>
      <c r="G33" s="118" t="s">
        <v>7</v>
      </c>
      <c r="H33" s="77" t="s">
        <v>8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</row>
    <row r="34" spans="1:21" x14ac:dyDescent="0.25">
      <c r="A34" s="94"/>
      <c r="B34" s="94"/>
      <c r="C34" s="94"/>
      <c r="D34" s="94"/>
      <c r="E34" s="94"/>
      <c r="F34" s="94"/>
      <c r="G34" s="82"/>
      <c r="H34" s="80" t="s">
        <v>9</v>
      </c>
      <c r="I34" s="80" t="s">
        <v>10</v>
      </c>
      <c r="J34" s="80"/>
      <c r="K34" s="80"/>
      <c r="L34" s="80"/>
      <c r="M34" s="80"/>
      <c r="N34" s="80"/>
      <c r="O34" s="80"/>
      <c r="P34" s="80"/>
      <c r="Q34" s="81" t="s">
        <v>11</v>
      </c>
      <c r="R34" s="77" t="s">
        <v>10</v>
      </c>
      <c r="S34" s="78"/>
      <c r="T34" s="78"/>
      <c r="U34" s="79"/>
    </row>
    <row r="35" spans="1:21" ht="15" customHeight="1" x14ac:dyDescent="0.25">
      <c r="A35" s="94"/>
      <c r="B35" s="94"/>
      <c r="C35" s="94"/>
      <c r="D35" s="94"/>
      <c r="E35" s="94"/>
      <c r="F35" s="94"/>
      <c r="G35" s="82"/>
      <c r="H35" s="82"/>
      <c r="I35" s="83" t="s">
        <v>12</v>
      </c>
      <c r="J35" s="84" t="s">
        <v>10</v>
      </c>
      <c r="K35" s="85"/>
      <c r="L35" s="83" t="s">
        <v>13</v>
      </c>
      <c r="M35" s="86" t="s">
        <v>14</v>
      </c>
      <c r="N35" s="83" t="s">
        <v>15</v>
      </c>
      <c r="O35" s="83" t="s">
        <v>16</v>
      </c>
      <c r="P35" s="83" t="s">
        <v>17</v>
      </c>
      <c r="Q35" s="82"/>
      <c r="R35" s="74" t="s">
        <v>18</v>
      </c>
      <c r="S35" s="59" t="s">
        <v>19</v>
      </c>
      <c r="T35" s="74" t="s">
        <v>202</v>
      </c>
      <c r="U35" s="76" t="s">
        <v>199</v>
      </c>
    </row>
    <row r="36" spans="1:21" ht="78" x14ac:dyDescent="0.25">
      <c r="A36" s="94"/>
      <c r="B36" s="94"/>
      <c r="C36" s="94"/>
      <c r="D36" s="94"/>
      <c r="E36" s="94"/>
      <c r="F36" s="94"/>
      <c r="G36" s="82"/>
      <c r="H36" s="82"/>
      <c r="I36" s="80"/>
      <c r="J36" s="24" t="s">
        <v>20</v>
      </c>
      <c r="K36" s="25" t="s">
        <v>21</v>
      </c>
      <c r="L36" s="80"/>
      <c r="M36" s="81"/>
      <c r="N36" s="80"/>
      <c r="O36" s="80"/>
      <c r="P36" s="80"/>
      <c r="Q36" s="82"/>
      <c r="R36" s="75"/>
      <c r="S36" s="32" t="s">
        <v>22</v>
      </c>
      <c r="T36" s="75"/>
      <c r="U36" s="70"/>
    </row>
    <row r="37" spans="1:21" ht="10.5" customHeight="1" x14ac:dyDescent="0.25">
      <c r="A37" s="30">
        <v>1</v>
      </c>
      <c r="B37" s="30">
        <v>2</v>
      </c>
      <c r="C37" s="106">
        <v>3</v>
      </c>
      <c r="D37" s="107"/>
      <c r="E37" s="106">
        <v>4</v>
      </c>
      <c r="F37" s="107"/>
      <c r="G37" s="28">
        <v>5</v>
      </c>
      <c r="H37" s="28">
        <v>6</v>
      </c>
      <c r="I37" s="27">
        <v>7</v>
      </c>
      <c r="J37" s="29">
        <v>8</v>
      </c>
      <c r="K37" s="26">
        <v>9</v>
      </c>
      <c r="L37" s="27">
        <v>10</v>
      </c>
      <c r="M37" s="29">
        <v>11</v>
      </c>
      <c r="N37" s="27">
        <v>12</v>
      </c>
      <c r="O37" s="27">
        <v>13</v>
      </c>
      <c r="P37" s="27">
        <v>14</v>
      </c>
      <c r="Q37" s="28">
        <v>15</v>
      </c>
      <c r="R37" s="29">
        <v>16</v>
      </c>
      <c r="S37" s="23">
        <v>17</v>
      </c>
      <c r="T37" s="27">
        <v>18</v>
      </c>
      <c r="U37" s="34">
        <v>19</v>
      </c>
    </row>
    <row r="38" spans="1:21" x14ac:dyDescent="0.25">
      <c r="A38" s="3" t="s">
        <v>29</v>
      </c>
      <c r="B38" s="3" t="s">
        <v>24</v>
      </c>
      <c r="C38" s="116" t="s">
        <v>24</v>
      </c>
      <c r="D38" s="116"/>
      <c r="E38" s="117" t="s">
        <v>30</v>
      </c>
      <c r="F38" s="117"/>
      <c r="G38" s="4">
        <f t="shared" ref="G38:G69" si="1">H38+Q38</f>
        <v>16600</v>
      </c>
      <c r="H38" s="4">
        <f t="shared" ref="H38:H69" si="2">I38+L38+M38+N38+O38+P38</f>
        <v>16600</v>
      </c>
      <c r="I38" s="4">
        <v>16600</v>
      </c>
      <c r="J38" s="4">
        <v>0</v>
      </c>
      <c r="K38" s="4">
        <v>16600</v>
      </c>
      <c r="L38" s="4">
        <v>0</v>
      </c>
      <c r="M38" s="5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</row>
    <row r="39" spans="1:21" x14ac:dyDescent="0.25">
      <c r="A39" s="6" t="s">
        <v>24</v>
      </c>
      <c r="B39" s="6" t="s">
        <v>31</v>
      </c>
      <c r="C39" s="98" t="s">
        <v>24</v>
      </c>
      <c r="D39" s="98"/>
      <c r="E39" s="99" t="s">
        <v>32</v>
      </c>
      <c r="F39" s="99"/>
      <c r="G39" s="7">
        <f t="shared" si="1"/>
        <v>16600</v>
      </c>
      <c r="H39" s="7">
        <f t="shared" si="2"/>
        <v>16600</v>
      </c>
      <c r="I39" s="7">
        <v>16600</v>
      </c>
      <c r="J39" s="7">
        <v>0</v>
      </c>
      <c r="K39" s="7">
        <v>16600</v>
      </c>
      <c r="L39" s="7">
        <v>0</v>
      </c>
      <c r="M39" s="8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</row>
    <row r="40" spans="1:21" x14ac:dyDescent="0.25">
      <c r="A40" s="9" t="s">
        <v>24</v>
      </c>
      <c r="B40" s="9" t="s">
        <v>24</v>
      </c>
      <c r="C40" s="94" t="s">
        <v>24</v>
      </c>
      <c r="D40" s="94"/>
      <c r="E40" s="95" t="s">
        <v>24</v>
      </c>
      <c r="F40" s="95"/>
      <c r="G40" s="10">
        <f t="shared" si="1"/>
        <v>16600</v>
      </c>
      <c r="H40" s="10">
        <f t="shared" si="2"/>
        <v>16600</v>
      </c>
      <c r="I40" s="10">
        <f>SUM(J40:K40)</f>
        <v>16600</v>
      </c>
      <c r="J40" s="10">
        <v>0</v>
      </c>
      <c r="K40" s="10">
        <v>16600</v>
      </c>
      <c r="L40" s="10">
        <v>0</v>
      </c>
      <c r="M40" s="11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3" t="s">
        <v>33</v>
      </c>
      <c r="B41" s="3" t="s">
        <v>24</v>
      </c>
      <c r="C41" s="116" t="s">
        <v>24</v>
      </c>
      <c r="D41" s="116"/>
      <c r="E41" s="117" t="s">
        <v>34</v>
      </c>
      <c r="F41" s="117"/>
      <c r="G41" s="4">
        <f t="shared" si="1"/>
        <v>324000</v>
      </c>
      <c r="H41" s="4">
        <f t="shared" si="2"/>
        <v>324000</v>
      </c>
      <c r="I41" s="4">
        <v>66000</v>
      </c>
      <c r="J41" s="4">
        <v>0</v>
      </c>
      <c r="K41" s="4">
        <f>K42+K44+K46</f>
        <v>66000</v>
      </c>
      <c r="L41" s="4">
        <v>0</v>
      </c>
      <c r="M41" s="5">
        <v>258000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</row>
    <row r="42" spans="1:21" x14ac:dyDescent="0.25">
      <c r="A42" s="6" t="s">
        <v>24</v>
      </c>
      <c r="B42" s="6" t="s">
        <v>35</v>
      </c>
      <c r="C42" s="98" t="s">
        <v>24</v>
      </c>
      <c r="D42" s="98"/>
      <c r="E42" s="99" t="s">
        <v>36</v>
      </c>
      <c r="F42" s="99"/>
      <c r="G42" s="7">
        <f t="shared" si="1"/>
        <v>3000</v>
      </c>
      <c r="H42" s="7">
        <f t="shared" si="2"/>
        <v>3000</v>
      </c>
      <c r="I42" s="7">
        <v>3000</v>
      </c>
      <c r="J42" s="7">
        <v>0</v>
      </c>
      <c r="K42" s="7">
        <v>3000</v>
      </c>
      <c r="L42" s="7">
        <v>0</v>
      </c>
      <c r="M42" s="8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</row>
    <row r="43" spans="1:21" x14ac:dyDescent="0.25">
      <c r="A43" s="9" t="s">
        <v>24</v>
      </c>
      <c r="B43" s="9" t="s">
        <v>24</v>
      </c>
      <c r="C43" s="94" t="s">
        <v>24</v>
      </c>
      <c r="D43" s="94"/>
      <c r="E43" s="95" t="s">
        <v>24</v>
      </c>
      <c r="F43" s="95"/>
      <c r="G43" s="10">
        <f t="shared" si="1"/>
        <v>3000</v>
      </c>
      <c r="H43" s="10">
        <f t="shared" si="2"/>
        <v>3000</v>
      </c>
      <c r="I43" s="10">
        <f>SUM(J43:K43)</f>
        <v>3000</v>
      </c>
      <c r="J43" s="10">
        <v>0</v>
      </c>
      <c r="K43" s="10">
        <v>3000</v>
      </c>
      <c r="L43" s="10">
        <v>0</v>
      </c>
      <c r="M43" s="11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x14ac:dyDescent="0.25">
      <c r="A44" s="6" t="s">
        <v>24</v>
      </c>
      <c r="B44" s="6" t="s">
        <v>37</v>
      </c>
      <c r="C44" s="98" t="s">
        <v>24</v>
      </c>
      <c r="D44" s="98"/>
      <c r="E44" s="99" t="s">
        <v>38</v>
      </c>
      <c r="F44" s="99"/>
      <c r="G44" s="7">
        <f t="shared" si="1"/>
        <v>53000</v>
      </c>
      <c r="H44" s="7">
        <f t="shared" si="2"/>
        <v>53000</v>
      </c>
      <c r="I44" s="7">
        <v>53000</v>
      </c>
      <c r="J44" s="7">
        <v>0</v>
      </c>
      <c r="K44" s="7">
        <v>53000</v>
      </c>
      <c r="L44" s="7">
        <v>0</v>
      </c>
      <c r="M44" s="8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</row>
    <row r="45" spans="1:21" x14ac:dyDescent="0.25">
      <c r="A45" s="9" t="s">
        <v>24</v>
      </c>
      <c r="B45" s="9" t="s">
        <v>24</v>
      </c>
      <c r="C45" s="94" t="s">
        <v>24</v>
      </c>
      <c r="D45" s="94"/>
      <c r="E45" s="95" t="s">
        <v>24</v>
      </c>
      <c r="F45" s="95"/>
      <c r="G45" s="10">
        <f t="shared" si="1"/>
        <v>53000</v>
      </c>
      <c r="H45" s="10">
        <f t="shared" si="2"/>
        <v>53000</v>
      </c>
      <c r="I45" s="10">
        <f>SUM(J45:K45)</f>
        <v>53000</v>
      </c>
      <c r="J45" s="10">
        <v>0</v>
      </c>
      <c r="K45" s="10">
        <v>53000</v>
      </c>
      <c r="L45" s="10">
        <v>0</v>
      </c>
      <c r="M45" s="11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</row>
    <row r="46" spans="1:21" x14ac:dyDescent="0.25">
      <c r="A46" s="6" t="s">
        <v>24</v>
      </c>
      <c r="B46" s="6" t="s">
        <v>39</v>
      </c>
      <c r="C46" s="98" t="s">
        <v>24</v>
      </c>
      <c r="D46" s="98"/>
      <c r="E46" s="99" t="s">
        <v>32</v>
      </c>
      <c r="F46" s="99"/>
      <c r="G46" s="7">
        <f t="shared" si="1"/>
        <v>268000</v>
      </c>
      <c r="H46" s="7">
        <f t="shared" si="2"/>
        <v>268000</v>
      </c>
      <c r="I46" s="7">
        <v>10000</v>
      </c>
      <c r="J46" s="7">
        <v>0</v>
      </c>
      <c r="K46" s="7">
        <v>10000</v>
      </c>
      <c r="L46" s="7">
        <v>0</v>
      </c>
      <c r="M46" s="8">
        <v>258000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</row>
    <row r="47" spans="1:21" x14ac:dyDescent="0.25">
      <c r="A47" s="9" t="s">
        <v>24</v>
      </c>
      <c r="B47" s="9" t="s">
        <v>24</v>
      </c>
      <c r="C47" s="94" t="s">
        <v>24</v>
      </c>
      <c r="D47" s="94"/>
      <c r="E47" s="95" t="s">
        <v>24</v>
      </c>
      <c r="F47" s="95"/>
      <c r="G47" s="10">
        <f t="shared" si="1"/>
        <v>268000</v>
      </c>
      <c r="H47" s="10">
        <f t="shared" si="2"/>
        <v>268000</v>
      </c>
      <c r="I47" s="10">
        <f>SUM(J47:K47)</f>
        <v>10000</v>
      </c>
      <c r="J47" s="10">
        <v>0</v>
      </c>
      <c r="K47" s="10">
        <v>10000</v>
      </c>
      <c r="L47" s="10">
        <v>0</v>
      </c>
      <c r="M47" s="11">
        <v>258000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</row>
    <row r="48" spans="1:21" x14ac:dyDescent="0.25">
      <c r="A48" s="3" t="s">
        <v>40</v>
      </c>
      <c r="B48" s="3" t="s">
        <v>24</v>
      </c>
      <c r="C48" s="116" t="s">
        <v>24</v>
      </c>
      <c r="D48" s="116"/>
      <c r="E48" s="117" t="s">
        <v>41</v>
      </c>
      <c r="F48" s="117"/>
      <c r="G48" s="4">
        <f t="shared" si="1"/>
        <v>20968856</v>
      </c>
      <c r="H48" s="4">
        <f t="shared" si="2"/>
        <v>4227771</v>
      </c>
      <c r="I48" s="4">
        <v>4113584</v>
      </c>
      <c r="J48" s="4">
        <v>1593726</v>
      </c>
      <c r="K48" s="4">
        <f>K49+K51</f>
        <v>2519858</v>
      </c>
      <c r="L48" s="4">
        <v>0</v>
      </c>
      <c r="M48" s="5">
        <v>40000</v>
      </c>
      <c r="N48" s="4">
        <v>74187</v>
      </c>
      <c r="O48" s="4">
        <v>0</v>
      </c>
      <c r="P48" s="4">
        <v>0</v>
      </c>
      <c r="Q48" s="4">
        <f>Q49+Q51</f>
        <v>16741085</v>
      </c>
      <c r="R48" s="4">
        <f>R49+R51</f>
        <v>16741085</v>
      </c>
      <c r="S48" s="4">
        <f>S49+S51</f>
        <v>13717954</v>
      </c>
      <c r="T48" s="4">
        <v>0</v>
      </c>
      <c r="U48" s="4">
        <v>0</v>
      </c>
    </row>
    <row r="49" spans="1:21" x14ac:dyDescent="0.25">
      <c r="A49" s="6" t="s">
        <v>24</v>
      </c>
      <c r="B49" s="6" t="s">
        <v>42</v>
      </c>
      <c r="C49" s="98" t="s">
        <v>24</v>
      </c>
      <c r="D49" s="98"/>
      <c r="E49" s="99" t="s">
        <v>43</v>
      </c>
      <c r="F49" s="99"/>
      <c r="G49" s="7">
        <f t="shared" si="1"/>
        <v>20065556</v>
      </c>
      <c r="H49" s="7">
        <f t="shared" si="2"/>
        <v>3324471</v>
      </c>
      <c r="I49" s="7">
        <v>3210284</v>
      </c>
      <c r="J49" s="7">
        <v>1593726</v>
      </c>
      <c r="K49" s="7">
        <v>1616558</v>
      </c>
      <c r="L49" s="7">
        <v>0</v>
      </c>
      <c r="M49" s="8">
        <v>40000</v>
      </c>
      <c r="N49" s="7">
        <v>74187</v>
      </c>
      <c r="O49" s="7">
        <v>0</v>
      </c>
      <c r="P49" s="7">
        <v>0</v>
      </c>
      <c r="Q49" s="7">
        <f>Q50</f>
        <v>16741085</v>
      </c>
      <c r="R49" s="7">
        <f>R50</f>
        <v>16741085</v>
      </c>
      <c r="S49" s="7">
        <f>S50</f>
        <v>13717954</v>
      </c>
      <c r="T49" s="7">
        <v>0</v>
      </c>
      <c r="U49" s="7">
        <v>0</v>
      </c>
    </row>
    <row r="50" spans="1:21" x14ac:dyDescent="0.25">
      <c r="A50" s="9" t="s">
        <v>24</v>
      </c>
      <c r="B50" s="9" t="s">
        <v>24</v>
      </c>
      <c r="C50" s="94" t="s">
        <v>24</v>
      </c>
      <c r="D50" s="94"/>
      <c r="E50" s="95" t="s">
        <v>24</v>
      </c>
      <c r="F50" s="95"/>
      <c r="G50" s="10">
        <f>H50+Q50</f>
        <v>20065556</v>
      </c>
      <c r="H50" s="10">
        <f>I50+L50+M50+N50+O50+P50</f>
        <v>3324471</v>
      </c>
      <c r="I50" s="10">
        <f>SUM(J50:K50)</f>
        <v>3210284</v>
      </c>
      <c r="J50" s="10">
        <v>1593726</v>
      </c>
      <c r="K50" s="10">
        <v>1616558</v>
      </c>
      <c r="L50" s="10">
        <v>0</v>
      </c>
      <c r="M50" s="11">
        <v>40000</v>
      </c>
      <c r="N50" s="10">
        <v>74187</v>
      </c>
      <c r="O50" s="10">
        <v>0</v>
      </c>
      <c r="P50" s="10">
        <v>0</v>
      </c>
      <c r="Q50" s="10">
        <f>SUM(R50)+T50</f>
        <v>16741085</v>
      </c>
      <c r="R50" s="10">
        <f>16393085+348000</f>
        <v>16741085</v>
      </c>
      <c r="S50" s="10">
        <v>13717954</v>
      </c>
      <c r="T50" s="10">
        <v>0</v>
      </c>
      <c r="U50" s="10">
        <v>0</v>
      </c>
    </row>
    <row r="51" spans="1:21" x14ac:dyDescent="0.25">
      <c r="A51" s="6" t="s">
        <v>24</v>
      </c>
      <c r="B51" s="6" t="s">
        <v>44</v>
      </c>
      <c r="C51" s="98" t="s">
        <v>24</v>
      </c>
      <c r="D51" s="98"/>
      <c r="E51" s="99" t="s">
        <v>32</v>
      </c>
      <c r="F51" s="99"/>
      <c r="G51" s="7">
        <f t="shared" si="1"/>
        <v>903300</v>
      </c>
      <c r="H51" s="7">
        <f t="shared" si="2"/>
        <v>903300</v>
      </c>
      <c r="I51" s="7">
        <v>903300</v>
      </c>
      <c r="J51" s="7">
        <v>0</v>
      </c>
      <c r="K51" s="7">
        <v>903300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</row>
    <row r="52" spans="1:21" x14ac:dyDescent="0.25">
      <c r="A52" s="9" t="s">
        <v>24</v>
      </c>
      <c r="B52" s="9" t="s">
        <v>24</v>
      </c>
      <c r="C52" s="94" t="s">
        <v>24</v>
      </c>
      <c r="D52" s="94"/>
      <c r="E52" s="95" t="s">
        <v>24</v>
      </c>
      <c r="F52" s="95"/>
      <c r="G52" s="10">
        <f t="shared" si="1"/>
        <v>903300</v>
      </c>
      <c r="H52" s="10">
        <f t="shared" si="2"/>
        <v>903300</v>
      </c>
      <c r="I52" s="10">
        <f>SUM(J52:K52)</f>
        <v>903300</v>
      </c>
      <c r="J52" s="10">
        <v>0</v>
      </c>
      <c r="K52" s="10">
        <v>903300</v>
      </c>
      <c r="L52" s="10">
        <v>0</v>
      </c>
      <c r="M52" s="11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3" t="s">
        <v>45</v>
      </c>
      <c r="B53" s="3" t="s">
        <v>24</v>
      </c>
      <c r="C53" s="116" t="s">
        <v>24</v>
      </c>
      <c r="D53" s="116"/>
      <c r="E53" s="117" t="s">
        <v>46</v>
      </c>
      <c r="F53" s="117"/>
      <c r="G53" s="4">
        <f t="shared" si="1"/>
        <v>12417719</v>
      </c>
      <c r="H53" s="4">
        <f t="shared" si="2"/>
        <v>46000</v>
      </c>
      <c r="I53" s="4">
        <v>10000</v>
      </c>
      <c r="J53" s="4">
        <v>0</v>
      </c>
      <c r="K53" s="4">
        <v>10000</v>
      </c>
      <c r="L53" s="4">
        <v>0</v>
      </c>
      <c r="M53" s="5">
        <v>0</v>
      </c>
      <c r="N53" s="4">
        <v>36000</v>
      </c>
      <c r="O53" s="4">
        <v>0</v>
      </c>
      <c r="P53" s="4">
        <v>0</v>
      </c>
      <c r="Q53" s="4">
        <v>12371719</v>
      </c>
      <c r="R53" s="4">
        <v>12371719</v>
      </c>
      <c r="S53" s="4">
        <v>12371719</v>
      </c>
      <c r="T53" s="4">
        <v>0</v>
      </c>
      <c r="U53" s="4">
        <v>0</v>
      </c>
    </row>
    <row r="54" spans="1:21" ht="23.25" customHeight="1" x14ac:dyDescent="0.25">
      <c r="A54" s="6" t="s">
        <v>24</v>
      </c>
      <c r="B54" s="6" t="s">
        <v>47</v>
      </c>
      <c r="C54" s="98" t="s">
        <v>24</v>
      </c>
      <c r="D54" s="98"/>
      <c r="E54" s="99" t="s">
        <v>48</v>
      </c>
      <c r="F54" s="99"/>
      <c r="G54" s="7">
        <f t="shared" si="1"/>
        <v>12407719</v>
      </c>
      <c r="H54" s="7">
        <f t="shared" si="2"/>
        <v>36000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36000</v>
      </c>
      <c r="O54" s="7">
        <v>0</v>
      </c>
      <c r="P54" s="7">
        <v>0</v>
      </c>
      <c r="Q54" s="7">
        <v>12371719</v>
      </c>
      <c r="R54" s="7">
        <v>12371719</v>
      </c>
      <c r="S54" s="7">
        <v>12371719</v>
      </c>
      <c r="T54" s="7">
        <v>0</v>
      </c>
      <c r="U54" s="7">
        <v>0</v>
      </c>
    </row>
    <row r="55" spans="1:21" x14ac:dyDescent="0.25">
      <c r="A55" s="9" t="s">
        <v>24</v>
      </c>
      <c r="B55" s="9" t="s">
        <v>24</v>
      </c>
      <c r="C55" s="94" t="s">
        <v>24</v>
      </c>
      <c r="D55" s="94"/>
      <c r="E55" s="95" t="s">
        <v>24</v>
      </c>
      <c r="F55" s="95"/>
      <c r="G55" s="10">
        <f t="shared" si="1"/>
        <v>12407719</v>
      </c>
      <c r="H55" s="10">
        <f t="shared" si="2"/>
        <v>36000</v>
      </c>
      <c r="I55" s="10">
        <f>SUM(J55:K55)</f>
        <v>0</v>
      </c>
      <c r="J55" s="10">
        <v>0</v>
      </c>
      <c r="K55" s="10">
        <v>0</v>
      </c>
      <c r="L55" s="10">
        <v>0</v>
      </c>
      <c r="M55" s="11">
        <v>0</v>
      </c>
      <c r="N55" s="10">
        <v>36000</v>
      </c>
      <c r="O55" s="10">
        <v>0</v>
      </c>
      <c r="P55" s="10">
        <v>0</v>
      </c>
      <c r="Q55" s="10">
        <v>12371719</v>
      </c>
      <c r="R55" s="10">
        <v>12371719</v>
      </c>
      <c r="S55" s="10">
        <v>12371719</v>
      </c>
      <c r="T55" s="10">
        <v>0</v>
      </c>
      <c r="U55" s="10">
        <v>0</v>
      </c>
    </row>
    <row r="56" spans="1:21" x14ac:dyDescent="0.25">
      <c r="A56" s="6" t="s">
        <v>24</v>
      </c>
      <c r="B56" s="6" t="s">
        <v>49</v>
      </c>
      <c r="C56" s="98" t="s">
        <v>24</v>
      </c>
      <c r="D56" s="98"/>
      <c r="E56" s="99" t="s">
        <v>32</v>
      </c>
      <c r="F56" s="99"/>
      <c r="G56" s="7">
        <f t="shared" si="1"/>
        <v>10000</v>
      </c>
      <c r="H56" s="7">
        <f t="shared" si="2"/>
        <v>10000</v>
      </c>
      <c r="I56" s="7">
        <v>10000</v>
      </c>
      <c r="J56" s="7">
        <v>0</v>
      </c>
      <c r="K56" s="7">
        <v>10000</v>
      </c>
      <c r="L56" s="7">
        <v>0</v>
      </c>
      <c r="M56" s="8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</row>
    <row r="57" spans="1:21" x14ac:dyDescent="0.25">
      <c r="A57" s="9" t="s">
        <v>24</v>
      </c>
      <c r="B57" s="9" t="s">
        <v>24</v>
      </c>
      <c r="C57" s="94" t="s">
        <v>24</v>
      </c>
      <c r="D57" s="94"/>
      <c r="E57" s="95" t="s">
        <v>24</v>
      </c>
      <c r="F57" s="95"/>
      <c r="G57" s="10">
        <f t="shared" si="1"/>
        <v>10000</v>
      </c>
      <c r="H57" s="10">
        <f t="shared" si="2"/>
        <v>10000</v>
      </c>
      <c r="I57" s="10">
        <f>SUM(J57:K57)</f>
        <v>10000</v>
      </c>
      <c r="J57" s="10">
        <v>0</v>
      </c>
      <c r="K57" s="10">
        <v>10000</v>
      </c>
      <c r="L57" s="10">
        <v>0</v>
      </c>
      <c r="M57" s="11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</row>
    <row r="58" spans="1:21" x14ac:dyDescent="0.25">
      <c r="A58" s="3" t="s">
        <v>50</v>
      </c>
      <c r="B58" s="3" t="s">
        <v>24</v>
      </c>
      <c r="C58" s="116" t="s">
        <v>24</v>
      </c>
      <c r="D58" s="116"/>
      <c r="E58" s="117" t="s">
        <v>51</v>
      </c>
      <c r="F58" s="117"/>
      <c r="G58" s="4">
        <f t="shared" si="1"/>
        <v>35000</v>
      </c>
      <c r="H58" s="4">
        <f t="shared" si="2"/>
        <v>35000</v>
      </c>
      <c r="I58" s="4">
        <v>35000</v>
      </c>
      <c r="J58" s="4">
        <v>0</v>
      </c>
      <c r="K58" s="4">
        <v>35000</v>
      </c>
      <c r="L58" s="4">
        <v>0</v>
      </c>
      <c r="M58" s="5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</row>
    <row r="59" spans="1:21" ht="24" customHeight="1" x14ac:dyDescent="0.25">
      <c r="A59" s="6" t="s">
        <v>24</v>
      </c>
      <c r="B59" s="6" t="s">
        <v>52</v>
      </c>
      <c r="C59" s="98" t="s">
        <v>24</v>
      </c>
      <c r="D59" s="98"/>
      <c r="E59" s="99" t="s">
        <v>53</v>
      </c>
      <c r="F59" s="99"/>
      <c r="G59" s="7">
        <f t="shared" si="1"/>
        <v>35000</v>
      </c>
      <c r="H59" s="7">
        <f t="shared" si="2"/>
        <v>35000</v>
      </c>
      <c r="I59" s="7">
        <v>35000</v>
      </c>
      <c r="J59" s="7">
        <v>0</v>
      </c>
      <c r="K59" s="7">
        <v>35000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</row>
    <row r="60" spans="1:21" x14ac:dyDescent="0.25">
      <c r="A60" s="9" t="s">
        <v>24</v>
      </c>
      <c r="B60" s="9" t="s">
        <v>24</v>
      </c>
      <c r="C60" s="94" t="s">
        <v>24</v>
      </c>
      <c r="D60" s="94"/>
      <c r="E60" s="95" t="s">
        <v>24</v>
      </c>
      <c r="F60" s="95"/>
      <c r="G60" s="10">
        <f t="shared" si="1"/>
        <v>35000</v>
      </c>
      <c r="H60" s="10">
        <f t="shared" si="2"/>
        <v>35000</v>
      </c>
      <c r="I60" s="10">
        <f>SUM(J60:K60)</f>
        <v>35000</v>
      </c>
      <c r="J60" s="10">
        <v>0</v>
      </c>
      <c r="K60" s="10">
        <v>35000</v>
      </c>
      <c r="L60" s="10">
        <v>0</v>
      </c>
      <c r="M60" s="11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</row>
    <row r="61" spans="1:21" x14ac:dyDescent="0.25">
      <c r="A61" s="17" t="s">
        <v>54</v>
      </c>
      <c r="B61" s="17" t="s">
        <v>24</v>
      </c>
      <c r="C61" s="120" t="s">
        <v>24</v>
      </c>
      <c r="D61" s="120"/>
      <c r="E61" s="121" t="s">
        <v>55</v>
      </c>
      <c r="F61" s="121"/>
      <c r="G61" s="18">
        <f t="shared" si="1"/>
        <v>167760</v>
      </c>
      <c r="H61" s="18">
        <f t="shared" si="2"/>
        <v>167760</v>
      </c>
      <c r="I61" s="18">
        <v>167760</v>
      </c>
      <c r="J61" s="18">
        <v>10000</v>
      </c>
      <c r="K61" s="18">
        <f>K62+K64</f>
        <v>157760</v>
      </c>
      <c r="L61" s="18">
        <v>0</v>
      </c>
      <c r="M61" s="19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</row>
    <row r="62" spans="1:21" x14ac:dyDescent="0.25">
      <c r="A62" s="6" t="s">
        <v>24</v>
      </c>
      <c r="B62" s="6" t="s">
        <v>56</v>
      </c>
      <c r="C62" s="98" t="s">
        <v>24</v>
      </c>
      <c r="D62" s="98"/>
      <c r="E62" s="99" t="s">
        <v>57</v>
      </c>
      <c r="F62" s="99"/>
      <c r="G62" s="7">
        <f t="shared" si="1"/>
        <v>45000</v>
      </c>
      <c r="H62" s="7">
        <f t="shared" si="2"/>
        <v>45000</v>
      </c>
      <c r="I62" s="7">
        <v>45000</v>
      </c>
      <c r="J62" s="7">
        <v>10000</v>
      </c>
      <c r="K62" s="7">
        <v>35000</v>
      </c>
      <c r="L62" s="7">
        <v>0</v>
      </c>
      <c r="M62" s="8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</row>
    <row r="63" spans="1:21" x14ac:dyDescent="0.25">
      <c r="A63" s="9" t="s">
        <v>24</v>
      </c>
      <c r="B63" s="9" t="s">
        <v>24</v>
      </c>
      <c r="C63" s="94" t="s">
        <v>24</v>
      </c>
      <c r="D63" s="94"/>
      <c r="E63" s="119" t="s">
        <v>24</v>
      </c>
      <c r="F63" s="119"/>
      <c r="G63" s="10">
        <f t="shared" si="1"/>
        <v>45000</v>
      </c>
      <c r="H63" s="10">
        <f t="shared" si="2"/>
        <v>45000</v>
      </c>
      <c r="I63" s="10">
        <f>SUM(J63:K63)</f>
        <v>45000</v>
      </c>
      <c r="J63" s="10">
        <v>10000</v>
      </c>
      <c r="K63" s="10">
        <v>35000</v>
      </c>
      <c r="L63" s="10">
        <v>0</v>
      </c>
      <c r="M63" s="11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</row>
    <row r="64" spans="1:21" x14ac:dyDescent="0.25">
      <c r="A64" s="6" t="s">
        <v>24</v>
      </c>
      <c r="B64" s="6" t="s">
        <v>58</v>
      </c>
      <c r="C64" s="98" t="s">
        <v>24</v>
      </c>
      <c r="D64" s="98"/>
      <c r="E64" s="99" t="s">
        <v>32</v>
      </c>
      <c r="F64" s="99"/>
      <c r="G64" s="7">
        <f t="shared" si="1"/>
        <v>122760</v>
      </c>
      <c r="H64" s="7">
        <f t="shared" si="2"/>
        <v>122760</v>
      </c>
      <c r="I64" s="7">
        <v>122760</v>
      </c>
      <c r="J64" s="7">
        <v>0</v>
      </c>
      <c r="K64" s="7">
        <v>122760</v>
      </c>
      <c r="L64" s="7">
        <v>0</v>
      </c>
      <c r="M64" s="8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</row>
    <row r="65" spans="1:21" x14ac:dyDescent="0.25">
      <c r="A65" s="9" t="s">
        <v>24</v>
      </c>
      <c r="B65" s="9" t="s">
        <v>24</v>
      </c>
      <c r="C65" s="94" t="s">
        <v>24</v>
      </c>
      <c r="D65" s="94"/>
      <c r="E65" s="95" t="s">
        <v>24</v>
      </c>
      <c r="F65" s="95"/>
      <c r="G65" s="10">
        <f t="shared" si="1"/>
        <v>122760</v>
      </c>
      <c r="H65" s="10">
        <f t="shared" si="2"/>
        <v>122760</v>
      </c>
      <c r="I65" s="10">
        <f>SUM(J65:K65)</f>
        <v>122760</v>
      </c>
      <c r="J65" s="10">
        <v>0</v>
      </c>
      <c r="K65" s="10">
        <v>122760</v>
      </c>
      <c r="L65" s="10">
        <v>0</v>
      </c>
      <c r="M65" s="11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</row>
    <row r="66" spans="1:21" x14ac:dyDescent="0.25">
      <c r="A66" s="3" t="s">
        <v>23</v>
      </c>
      <c r="B66" s="3" t="s">
        <v>24</v>
      </c>
      <c r="C66" s="116" t="s">
        <v>24</v>
      </c>
      <c r="D66" s="116"/>
      <c r="E66" s="117" t="s">
        <v>25</v>
      </c>
      <c r="F66" s="117"/>
      <c r="G66" s="4">
        <f t="shared" si="1"/>
        <v>10092118</v>
      </c>
      <c r="H66" s="4">
        <f t="shared" si="2"/>
        <v>7894581</v>
      </c>
      <c r="I66" s="4">
        <v>7639581</v>
      </c>
      <c r="J66" s="4">
        <v>6224469</v>
      </c>
      <c r="K66" s="4">
        <v>1415112</v>
      </c>
      <c r="L66" s="4">
        <v>0</v>
      </c>
      <c r="M66" s="5">
        <v>255000</v>
      </c>
      <c r="N66" s="4">
        <v>0</v>
      </c>
      <c r="O66" s="4">
        <v>0</v>
      </c>
      <c r="P66" s="4">
        <v>0</v>
      </c>
      <c r="Q66" s="4">
        <v>2197537</v>
      </c>
      <c r="R66" s="4">
        <v>2197537</v>
      </c>
      <c r="S66" s="4">
        <v>2197537</v>
      </c>
      <c r="T66" s="4">
        <v>0</v>
      </c>
      <c r="U66" s="4">
        <v>0</v>
      </c>
    </row>
    <row r="67" spans="1:21" x14ac:dyDescent="0.25">
      <c r="A67" s="6" t="s">
        <v>24</v>
      </c>
      <c r="B67" s="6" t="s">
        <v>59</v>
      </c>
      <c r="C67" s="98" t="s">
        <v>24</v>
      </c>
      <c r="D67" s="98"/>
      <c r="E67" s="99" t="s">
        <v>60</v>
      </c>
      <c r="F67" s="99"/>
      <c r="G67" s="7">
        <f t="shared" si="1"/>
        <v>255000</v>
      </c>
      <c r="H67" s="7">
        <f t="shared" si="2"/>
        <v>255000</v>
      </c>
      <c r="I67" s="7">
        <v>15000</v>
      </c>
      <c r="J67" s="7">
        <v>0</v>
      </c>
      <c r="K67" s="7">
        <v>15000</v>
      </c>
      <c r="L67" s="7">
        <v>0</v>
      </c>
      <c r="M67" s="8">
        <v>240000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</row>
    <row r="68" spans="1:21" x14ac:dyDescent="0.25">
      <c r="A68" s="9" t="s">
        <v>24</v>
      </c>
      <c r="B68" s="9" t="s">
        <v>24</v>
      </c>
      <c r="C68" s="94" t="s">
        <v>24</v>
      </c>
      <c r="D68" s="94"/>
      <c r="E68" s="95" t="s">
        <v>24</v>
      </c>
      <c r="F68" s="95"/>
      <c r="G68" s="10">
        <f t="shared" si="1"/>
        <v>255000</v>
      </c>
      <c r="H68" s="10">
        <f t="shared" si="2"/>
        <v>255000</v>
      </c>
      <c r="I68" s="10">
        <f>SUM(J68:K68)</f>
        <v>15000</v>
      </c>
      <c r="J68" s="10">
        <v>0</v>
      </c>
      <c r="K68" s="10">
        <v>15000</v>
      </c>
      <c r="L68" s="10">
        <v>0</v>
      </c>
      <c r="M68" s="11">
        <v>240000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</row>
    <row r="69" spans="1:21" x14ac:dyDescent="0.25">
      <c r="A69" s="6" t="s">
        <v>24</v>
      </c>
      <c r="B69" s="6" t="s">
        <v>61</v>
      </c>
      <c r="C69" s="98" t="s">
        <v>24</v>
      </c>
      <c r="D69" s="98"/>
      <c r="E69" s="99" t="s">
        <v>62</v>
      </c>
      <c r="F69" s="99"/>
      <c r="G69" s="7">
        <f t="shared" si="1"/>
        <v>7489581</v>
      </c>
      <c r="H69" s="7">
        <f t="shared" si="2"/>
        <v>7489581</v>
      </c>
      <c r="I69" s="7">
        <v>7474581</v>
      </c>
      <c r="J69" s="7">
        <v>6207469</v>
      </c>
      <c r="K69" s="7">
        <v>1267112</v>
      </c>
      <c r="L69" s="7">
        <v>0</v>
      </c>
      <c r="M69" s="8">
        <v>15000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</row>
    <row r="70" spans="1:21" x14ac:dyDescent="0.25">
      <c r="A70" s="9" t="s">
        <v>24</v>
      </c>
      <c r="B70" s="9" t="s">
        <v>24</v>
      </c>
      <c r="C70" s="94" t="s">
        <v>24</v>
      </c>
      <c r="D70" s="94"/>
      <c r="E70" s="95" t="s">
        <v>24</v>
      </c>
      <c r="F70" s="95"/>
      <c r="G70" s="10">
        <f t="shared" ref="G70:G101" si="3">H70+Q70</f>
        <v>7489581</v>
      </c>
      <c r="H70" s="10">
        <f t="shared" ref="H70:H101" si="4">I70+L70+M70+N70+O70+P70</f>
        <v>7489581</v>
      </c>
      <c r="I70" s="10">
        <f>SUM(J70:K70)</f>
        <v>7474581</v>
      </c>
      <c r="J70" s="10">
        <v>6207469</v>
      </c>
      <c r="K70" s="10">
        <v>1267112</v>
      </c>
      <c r="L70" s="10">
        <v>0</v>
      </c>
      <c r="M70" s="11">
        <v>15000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ht="25.5" customHeight="1" x14ac:dyDescent="0.25">
      <c r="A71" s="6" t="s">
        <v>24</v>
      </c>
      <c r="B71" s="6" t="s">
        <v>63</v>
      </c>
      <c r="C71" s="98" t="s">
        <v>24</v>
      </c>
      <c r="D71" s="98"/>
      <c r="E71" s="99" t="s">
        <v>64</v>
      </c>
      <c r="F71" s="99"/>
      <c r="G71" s="7">
        <f t="shared" si="3"/>
        <v>150000</v>
      </c>
      <c r="H71" s="7">
        <f t="shared" si="4"/>
        <v>150000</v>
      </c>
      <c r="I71" s="7">
        <v>150000</v>
      </c>
      <c r="J71" s="7">
        <v>17000</v>
      </c>
      <c r="K71" s="7">
        <v>133000</v>
      </c>
      <c r="L71" s="7">
        <v>0</v>
      </c>
      <c r="M71" s="8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</row>
    <row r="72" spans="1:21" x14ac:dyDescent="0.25">
      <c r="A72" s="9" t="s">
        <v>24</v>
      </c>
      <c r="B72" s="9" t="s">
        <v>24</v>
      </c>
      <c r="C72" s="94" t="s">
        <v>24</v>
      </c>
      <c r="D72" s="94"/>
      <c r="E72" s="95" t="s">
        <v>24</v>
      </c>
      <c r="F72" s="95"/>
      <c r="G72" s="10">
        <f t="shared" si="3"/>
        <v>150000</v>
      </c>
      <c r="H72" s="10">
        <f t="shared" si="4"/>
        <v>150000</v>
      </c>
      <c r="I72" s="10">
        <f>SUM(J72:K72)</f>
        <v>150000</v>
      </c>
      <c r="J72" s="10">
        <v>17000</v>
      </c>
      <c r="K72" s="10">
        <v>133000</v>
      </c>
      <c r="L72" s="10">
        <v>0</v>
      </c>
      <c r="M72" s="11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</row>
    <row r="73" spans="1:21" x14ac:dyDescent="0.25">
      <c r="A73" s="6" t="s">
        <v>24</v>
      </c>
      <c r="B73" s="6" t="s">
        <v>65</v>
      </c>
      <c r="C73" s="98" t="s">
        <v>24</v>
      </c>
      <c r="D73" s="98"/>
      <c r="E73" s="99" t="s">
        <v>32</v>
      </c>
      <c r="F73" s="99"/>
      <c r="G73" s="7">
        <f t="shared" si="3"/>
        <v>2197537</v>
      </c>
      <c r="H73" s="7">
        <f t="shared" si="4"/>
        <v>0</v>
      </c>
      <c r="I73" s="7">
        <v>0</v>
      </c>
      <c r="J73" s="7">
        <v>0</v>
      </c>
      <c r="K73" s="7">
        <v>0</v>
      </c>
      <c r="L73" s="7">
        <v>0</v>
      </c>
      <c r="M73" s="8">
        <v>0</v>
      </c>
      <c r="N73" s="7">
        <v>0</v>
      </c>
      <c r="O73" s="7">
        <v>0</v>
      </c>
      <c r="P73" s="7">
        <v>0</v>
      </c>
      <c r="Q73" s="7">
        <v>2197537</v>
      </c>
      <c r="R73" s="7">
        <v>2197537</v>
      </c>
      <c r="S73" s="7">
        <v>2197537</v>
      </c>
      <c r="T73" s="7">
        <v>0</v>
      </c>
      <c r="U73" s="7">
        <v>0</v>
      </c>
    </row>
    <row r="74" spans="1:21" x14ac:dyDescent="0.25">
      <c r="A74" s="9" t="s">
        <v>24</v>
      </c>
      <c r="B74" s="9" t="s">
        <v>24</v>
      </c>
      <c r="C74" s="94" t="s">
        <v>24</v>
      </c>
      <c r="D74" s="94"/>
      <c r="E74" s="95" t="s">
        <v>24</v>
      </c>
      <c r="F74" s="95"/>
      <c r="G74" s="10">
        <f t="shared" si="3"/>
        <v>2197537</v>
      </c>
      <c r="H74" s="10">
        <f t="shared" si="4"/>
        <v>0</v>
      </c>
      <c r="I74" s="10">
        <f>SUM(J74:K74)</f>
        <v>0</v>
      </c>
      <c r="J74" s="10">
        <v>0</v>
      </c>
      <c r="K74" s="10">
        <v>0</v>
      </c>
      <c r="L74" s="10">
        <v>0</v>
      </c>
      <c r="M74" s="11">
        <v>0</v>
      </c>
      <c r="N74" s="10">
        <v>0</v>
      </c>
      <c r="O74" s="10">
        <v>0</v>
      </c>
      <c r="P74" s="10">
        <v>0</v>
      </c>
      <c r="Q74" s="10">
        <v>2197537</v>
      </c>
      <c r="R74" s="10">
        <v>2197537</v>
      </c>
      <c r="S74" s="10">
        <v>2197537</v>
      </c>
      <c r="T74" s="10">
        <v>0</v>
      </c>
      <c r="U74" s="10">
        <v>0</v>
      </c>
    </row>
    <row r="75" spans="1:21" ht="33.75" customHeight="1" x14ac:dyDescent="0.25">
      <c r="A75" s="3" t="s">
        <v>66</v>
      </c>
      <c r="B75" s="3" t="s">
        <v>24</v>
      </c>
      <c r="C75" s="116" t="s">
        <v>24</v>
      </c>
      <c r="D75" s="116"/>
      <c r="E75" s="117" t="s">
        <v>67</v>
      </c>
      <c r="F75" s="117"/>
      <c r="G75" s="4">
        <f t="shared" si="3"/>
        <v>37000</v>
      </c>
      <c r="H75" s="4">
        <f t="shared" si="4"/>
        <v>17000</v>
      </c>
      <c r="I75" s="4">
        <v>10000</v>
      </c>
      <c r="J75" s="4">
        <v>0</v>
      </c>
      <c r="K75" s="4">
        <v>10000</v>
      </c>
      <c r="L75" s="4">
        <v>7000</v>
      </c>
      <c r="M75" s="5">
        <v>0</v>
      </c>
      <c r="N75" s="4">
        <v>0</v>
      </c>
      <c r="O75" s="4">
        <v>0</v>
      </c>
      <c r="P75" s="4">
        <v>0</v>
      </c>
      <c r="Q75" s="4">
        <v>20000</v>
      </c>
      <c r="R75" s="4">
        <v>20000</v>
      </c>
      <c r="S75" s="4">
        <v>0</v>
      </c>
      <c r="T75" s="4">
        <v>0</v>
      </c>
      <c r="U75" s="4">
        <v>0</v>
      </c>
    </row>
    <row r="76" spans="1:21" x14ac:dyDescent="0.25">
      <c r="A76" s="6" t="s">
        <v>24</v>
      </c>
      <c r="B76" s="6" t="s">
        <v>68</v>
      </c>
      <c r="C76" s="98" t="s">
        <v>24</v>
      </c>
      <c r="D76" s="98"/>
      <c r="E76" s="99" t="s">
        <v>32</v>
      </c>
      <c r="F76" s="99"/>
      <c r="G76" s="7">
        <f t="shared" si="3"/>
        <v>37000</v>
      </c>
      <c r="H76" s="7">
        <f t="shared" si="4"/>
        <v>17000</v>
      </c>
      <c r="I76" s="7">
        <v>10000</v>
      </c>
      <c r="J76" s="7">
        <v>0</v>
      </c>
      <c r="K76" s="7">
        <v>10000</v>
      </c>
      <c r="L76" s="7">
        <v>7000</v>
      </c>
      <c r="M76" s="8">
        <v>0</v>
      </c>
      <c r="N76" s="7">
        <v>0</v>
      </c>
      <c r="O76" s="7">
        <v>0</v>
      </c>
      <c r="P76" s="7">
        <v>0</v>
      </c>
      <c r="Q76" s="7">
        <v>20000</v>
      </c>
      <c r="R76" s="7">
        <v>20000</v>
      </c>
      <c r="S76" s="7">
        <v>0</v>
      </c>
      <c r="T76" s="7">
        <v>0</v>
      </c>
      <c r="U76" s="7">
        <v>0</v>
      </c>
    </row>
    <row r="77" spans="1:21" x14ac:dyDescent="0.25">
      <c r="A77" s="9" t="s">
        <v>24</v>
      </c>
      <c r="B77" s="9" t="s">
        <v>24</v>
      </c>
      <c r="C77" s="94" t="s">
        <v>24</v>
      </c>
      <c r="D77" s="94"/>
      <c r="E77" s="95" t="s">
        <v>24</v>
      </c>
      <c r="F77" s="95"/>
      <c r="G77" s="10">
        <f t="shared" si="3"/>
        <v>37000</v>
      </c>
      <c r="H77" s="10">
        <f t="shared" si="4"/>
        <v>17000</v>
      </c>
      <c r="I77" s="10">
        <f>SUM(J77:K77)</f>
        <v>10000</v>
      </c>
      <c r="J77" s="10">
        <v>0</v>
      </c>
      <c r="K77" s="10">
        <v>10000</v>
      </c>
      <c r="L77" s="10">
        <v>7000</v>
      </c>
      <c r="M77" s="11">
        <v>0</v>
      </c>
      <c r="N77" s="10">
        <v>0</v>
      </c>
      <c r="O77" s="10">
        <v>0</v>
      </c>
      <c r="P77" s="10">
        <v>0</v>
      </c>
      <c r="Q77" s="10">
        <v>20000</v>
      </c>
      <c r="R77" s="10">
        <v>20000</v>
      </c>
      <c r="S77" s="10">
        <v>0</v>
      </c>
      <c r="T77" s="10">
        <v>0</v>
      </c>
      <c r="U77" s="10">
        <v>0</v>
      </c>
    </row>
    <row r="78" spans="1:21" ht="22.5" customHeight="1" x14ac:dyDescent="0.25">
      <c r="A78" s="3" t="s">
        <v>69</v>
      </c>
      <c r="B78" s="3" t="s">
        <v>24</v>
      </c>
      <c r="C78" s="116" t="s">
        <v>24</v>
      </c>
      <c r="D78" s="116"/>
      <c r="E78" s="117" t="s">
        <v>70</v>
      </c>
      <c r="F78" s="117"/>
      <c r="G78" s="4">
        <f t="shared" si="3"/>
        <v>993906</v>
      </c>
      <c r="H78" s="4">
        <f t="shared" si="4"/>
        <v>993906</v>
      </c>
      <c r="I78" s="4">
        <v>0</v>
      </c>
      <c r="J78" s="4">
        <v>0</v>
      </c>
      <c r="K78" s="4">
        <v>0</v>
      </c>
      <c r="L78" s="4">
        <v>0</v>
      </c>
      <c r="M78" s="5">
        <v>0</v>
      </c>
      <c r="N78" s="4">
        <v>0</v>
      </c>
      <c r="O78" s="4">
        <v>0</v>
      </c>
      <c r="P78" s="4">
        <v>993906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</row>
    <row r="79" spans="1:21" ht="54.75" customHeight="1" x14ac:dyDescent="0.25">
      <c r="A79" s="6" t="s">
        <v>24</v>
      </c>
      <c r="B79" s="6" t="s">
        <v>71</v>
      </c>
      <c r="C79" s="98" t="s">
        <v>24</v>
      </c>
      <c r="D79" s="98"/>
      <c r="E79" s="99" t="s">
        <v>72</v>
      </c>
      <c r="F79" s="99"/>
      <c r="G79" s="7">
        <f t="shared" si="3"/>
        <v>993906</v>
      </c>
      <c r="H79" s="7">
        <f t="shared" si="4"/>
        <v>993906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  <c r="N79" s="7">
        <v>0</v>
      </c>
      <c r="O79" s="7">
        <v>0</v>
      </c>
      <c r="P79" s="7">
        <v>993906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</row>
    <row r="80" spans="1:21" x14ac:dyDescent="0.25">
      <c r="A80" s="9" t="s">
        <v>24</v>
      </c>
      <c r="B80" s="9" t="s">
        <v>24</v>
      </c>
      <c r="C80" s="94" t="s">
        <v>24</v>
      </c>
      <c r="D80" s="94"/>
      <c r="E80" s="95" t="s">
        <v>24</v>
      </c>
      <c r="F80" s="95"/>
      <c r="G80" s="10">
        <f t="shared" si="3"/>
        <v>993906</v>
      </c>
      <c r="H80" s="10">
        <f t="shared" si="4"/>
        <v>993906</v>
      </c>
      <c r="I80" s="10">
        <f>SUM(J80:K80)</f>
        <v>0</v>
      </c>
      <c r="J80" s="10">
        <v>0</v>
      </c>
      <c r="K80" s="10">
        <v>0</v>
      </c>
      <c r="L80" s="10">
        <v>0</v>
      </c>
      <c r="M80" s="11">
        <v>0</v>
      </c>
      <c r="N80" s="10">
        <v>0</v>
      </c>
      <c r="O80" s="10">
        <v>0</v>
      </c>
      <c r="P80" s="10">
        <v>993906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</row>
    <row r="81" spans="1:21" x14ac:dyDescent="0.25">
      <c r="A81" s="3" t="s">
        <v>73</v>
      </c>
      <c r="B81" s="3" t="s">
        <v>24</v>
      </c>
      <c r="C81" s="116" t="s">
        <v>24</v>
      </c>
      <c r="D81" s="116"/>
      <c r="E81" s="117" t="s">
        <v>74</v>
      </c>
      <c r="F81" s="117"/>
      <c r="G81" s="4">
        <f t="shared" si="3"/>
        <v>394461</v>
      </c>
      <c r="H81" s="4">
        <f t="shared" si="4"/>
        <v>394461</v>
      </c>
      <c r="I81" s="4">
        <v>394461</v>
      </c>
      <c r="J81" s="4">
        <v>0</v>
      </c>
      <c r="K81" s="4">
        <v>394461</v>
      </c>
      <c r="L81" s="4">
        <v>0</v>
      </c>
      <c r="M81" s="5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</row>
    <row r="82" spans="1:21" ht="24.75" customHeight="1" x14ac:dyDescent="0.25">
      <c r="A82" s="6" t="s">
        <v>24</v>
      </c>
      <c r="B82" s="6" t="s">
        <v>75</v>
      </c>
      <c r="C82" s="98" t="s">
        <v>24</v>
      </c>
      <c r="D82" s="98"/>
      <c r="E82" s="99" t="s">
        <v>76</v>
      </c>
      <c r="F82" s="99"/>
      <c r="G82" s="7">
        <f t="shared" si="3"/>
        <v>2000</v>
      </c>
      <c r="H82" s="7">
        <f t="shared" si="4"/>
        <v>2000</v>
      </c>
      <c r="I82" s="7">
        <v>2000</v>
      </c>
      <c r="J82" s="7">
        <v>0</v>
      </c>
      <c r="K82" s="7">
        <v>2000</v>
      </c>
      <c r="L82" s="7">
        <v>0</v>
      </c>
      <c r="M82" s="8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</row>
    <row r="83" spans="1:21" x14ac:dyDescent="0.25">
      <c r="A83" s="9" t="s">
        <v>24</v>
      </c>
      <c r="B83" s="9" t="s">
        <v>24</v>
      </c>
      <c r="C83" s="94" t="s">
        <v>24</v>
      </c>
      <c r="D83" s="94"/>
      <c r="E83" s="95" t="s">
        <v>24</v>
      </c>
      <c r="F83" s="95"/>
      <c r="G83" s="10">
        <f t="shared" si="3"/>
        <v>2000</v>
      </c>
      <c r="H83" s="10">
        <f t="shared" si="4"/>
        <v>2000</v>
      </c>
      <c r="I83" s="10">
        <f>SUM(J83:K83)</f>
        <v>2000</v>
      </c>
      <c r="J83" s="10">
        <v>0</v>
      </c>
      <c r="K83" s="10">
        <v>2000</v>
      </c>
      <c r="L83" s="10">
        <v>0</v>
      </c>
      <c r="M83" s="11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</row>
    <row r="84" spans="1:21" x14ac:dyDescent="0.25">
      <c r="A84" s="6" t="s">
        <v>24</v>
      </c>
      <c r="B84" s="6" t="s">
        <v>77</v>
      </c>
      <c r="C84" s="98" t="s">
        <v>24</v>
      </c>
      <c r="D84" s="98"/>
      <c r="E84" s="99" t="s">
        <v>78</v>
      </c>
      <c r="F84" s="99"/>
      <c r="G84" s="7">
        <f t="shared" si="3"/>
        <v>392461</v>
      </c>
      <c r="H84" s="7">
        <f t="shared" si="4"/>
        <v>392461</v>
      </c>
      <c r="I84" s="7">
        <v>392461</v>
      </c>
      <c r="J84" s="7">
        <v>0</v>
      </c>
      <c r="K84" s="7">
        <v>392461</v>
      </c>
      <c r="L84" s="7">
        <v>0</v>
      </c>
      <c r="M84" s="8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</row>
    <row r="85" spans="1:21" x14ac:dyDescent="0.25">
      <c r="A85" s="9" t="s">
        <v>24</v>
      </c>
      <c r="B85" s="9" t="s">
        <v>24</v>
      </c>
      <c r="C85" s="94" t="s">
        <v>24</v>
      </c>
      <c r="D85" s="94"/>
      <c r="E85" s="95" t="s">
        <v>24</v>
      </c>
      <c r="F85" s="95"/>
      <c r="G85" s="10">
        <f t="shared" si="3"/>
        <v>392461</v>
      </c>
      <c r="H85" s="10">
        <f t="shared" si="4"/>
        <v>392461</v>
      </c>
      <c r="I85" s="10">
        <f>SUM(J85:K85)</f>
        <v>392461</v>
      </c>
      <c r="J85" s="10">
        <v>0</v>
      </c>
      <c r="K85" s="10">
        <v>392461</v>
      </c>
      <c r="L85" s="10">
        <v>0</v>
      </c>
      <c r="M85" s="11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</row>
    <row r="86" spans="1:21" x14ac:dyDescent="0.25">
      <c r="A86" s="3" t="s">
        <v>79</v>
      </c>
      <c r="B86" s="3" t="s">
        <v>24</v>
      </c>
      <c r="C86" s="116" t="s">
        <v>24</v>
      </c>
      <c r="D86" s="116"/>
      <c r="E86" s="117" t="s">
        <v>80</v>
      </c>
      <c r="F86" s="117"/>
      <c r="G86" s="4">
        <f t="shared" si="3"/>
        <v>38040603</v>
      </c>
      <c r="H86" s="4">
        <f t="shared" si="4"/>
        <v>33964772</v>
      </c>
      <c r="I86" s="4">
        <v>29363234</v>
      </c>
      <c r="J86" s="4">
        <f>J87+J89+J91+J93+J95+J97+J99+J101+J103+J105+J107+J109+J111+J113+J115+J117</f>
        <v>23496799</v>
      </c>
      <c r="K86" s="4">
        <f t="shared" ref="K86:T86" si="5">K87+K89+K91+K93+K95+K97+K99+K101+K103+K105+K107+K109+K111+K113+K115+K117</f>
        <v>5866435</v>
      </c>
      <c r="L86" s="4">
        <f t="shared" si="5"/>
        <v>1656872</v>
      </c>
      <c r="M86" s="4">
        <f t="shared" si="5"/>
        <v>175213</v>
      </c>
      <c r="N86" s="4">
        <f t="shared" si="5"/>
        <v>2769453</v>
      </c>
      <c r="O86" s="4">
        <f t="shared" si="5"/>
        <v>0</v>
      </c>
      <c r="P86" s="4">
        <f t="shared" si="5"/>
        <v>0</v>
      </c>
      <c r="Q86" s="4">
        <f t="shared" si="5"/>
        <v>4075831</v>
      </c>
      <c r="R86" s="4">
        <f t="shared" si="5"/>
        <v>4075831</v>
      </c>
      <c r="S86" s="4">
        <f>S87+S89+S91+S93+S95+S97+S99+S101+S103+S105+S107+S109+S111+S113+S115+S117</f>
        <v>3983948</v>
      </c>
      <c r="T86" s="4">
        <f t="shared" si="5"/>
        <v>0</v>
      </c>
      <c r="U86" s="4">
        <f t="shared" ref="U86" si="6">U87+U89+U91+U93+U95+U97+U99+U101+U103+U105+U107+U109+U111+U113+U115+U117</f>
        <v>0</v>
      </c>
    </row>
    <row r="87" spans="1:21" ht="20.25" customHeight="1" x14ac:dyDescent="0.25">
      <c r="A87" s="6" t="s">
        <v>24</v>
      </c>
      <c r="B87" s="6" t="s">
        <v>81</v>
      </c>
      <c r="C87" s="98" t="s">
        <v>24</v>
      </c>
      <c r="D87" s="98"/>
      <c r="E87" s="99" t="s">
        <v>82</v>
      </c>
      <c r="F87" s="99"/>
      <c r="G87" s="7">
        <f t="shared" si="3"/>
        <v>4551239</v>
      </c>
      <c r="H87" s="7">
        <f t="shared" si="4"/>
        <v>4551239</v>
      </c>
      <c r="I87" s="7">
        <v>4539305</v>
      </c>
      <c r="J87" s="7">
        <v>4125426</v>
      </c>
      <c r="K87" s="7">
        <v>413879</v>
      </c>
      <c r="L87" s="7">
        <v>0</v>
      </c>
      <c r="M87" s="8">
        <v>11934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</row>
    <row r="88" spans="1:21" x14ac:dyDescent="0.25">
      <c r="A88" s="9" t="s">
        <v>24</v>
      </c>
      <c r="B88" s="9" t="s">
        <v>24</v>
      </c>
      <c r="C88" s="94" t="s">
        <v>24</v>
      </c>
      <c r="D88" s="94"/>
      <c r="E88" s="95" t="s">
        <v>24</v>
      </c>
      <c r="F88" s="95"/>
      <c r="G88" s="10">
        <f t="shared" si="3"/>
        <v>4551239</v>
      </c>
      <c r="H88" s="10">
        <f t="shared" si="4"/>
        <v>4551239</v>
      </c>
      <c r="I88" s="10">
        <f>SUM(J88:K88)</f>
        <v>4539305</v>
      </c>
      <c r="J88" s="10">
        <v>4125426</v>
      </c>
      <c r="K88" s="10">
        <v>413879</v>
      </c>
      <c r="L88" s="10">
        <v>0</v>
      </c>
      <c r="M88" s="11">
        <v>11934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</row>
    <row r="89" spans="1:21" x14ac:dyDescent="0.25">
      <c r="A89" s="6" t="s">
        <v>24</v>
      </c>
      <c r="B89" s="6" t="s">
        <v>83</v>
      </c>
      <c r="C89" s="98" t="s">
        <v>24</v>
      </c>
      <c r="D89" s="98"/>
      <c r="E89" s="99" t="s">
        <v>84</v>
      </c>
      <c r="F89" s="99"/>
      <c r="G89" s="7">
        <f t="shared" si="3"/>
        <v>513534</v>
      </c>
      <c r="H89" s="7">
        <f t="shared" si="4"/>
        <v>513534</v>
      </c>
      <c r="I89" s="7">
        <v>410820</v>
      </c>
      <c r="J89" s="7">
        <v>389732</v>
      </c>
      <c r="K89" s="7">
        <v>21088</v>
      </c>
      <c r="L89" s="7">
        <v>0</v>
      </c>
      <c r="M89" s="8">
        <v>641</v>
      </c>
      <c r="N89" s="7">
        <v>102073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</row>
    <row r="90" spans="1:21" x14ac:dyDescent="0.25">
      <c r="A90" s="9" t="s">
        <v>24</v>
      </c>
      <c r="B90" s="9" t="s">
        <v>24</v>
      </c>
      <c r="C90" s="94" t="s">
        <v>24</v>
      </c>
      <c r="D90" s="94"/>
      <c r="E90" s="95" t="s">
        <v>24</v>
      </c>
      <c r="F90" s="95"/>
      <c r="G90" s="10">
        <f t="shared" si="3"/>
        <v>513534</v>
      </c>
      <c r="H90" s="10">
        <f t="shared" si="4"/>
        <v>513534</v>
      </c>
      <c r="I90" s="10">
        <f>SUM(J90:K90)</f>
        <v>410820</v>
      </c>
      <c r="J90" s="10">
        <v>389732</v>
      </c>
      <c r="K90" s="10">
        <v>21088</v>
      </c>
      <c r="L90" s="10">
        <v>0</v>
      </c>
      <c r="M90" s="11">
        <v>641</v>
      </c>
      <c r="N90" s="10">
        <v>102073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</row>
    <row r="91" spans="1:21" x14ac:dyDescent="0.25">
      <c r="A91" s="6" t="s">
        <v>24</v>
      </c>
      <c r="B91" s="6" t="s">
        <v>85</v>
      </c>
      <c r="C91" s="98" t="s">
        <v>24</v>
      </c>
      <c r="D91" s="98"/>
      <c r="E91" s="99" t="s">
        <v>86</v>
      </c>
      <c r="F91" s="99"/>
      <c r="G91" s="7">
        <f t="shared" si="3"/>
        <v>93823</v>
      </c>
      <c r="H91" s="7">
        <f t="shared" si="4"/>
        <v>93823</v>
      </c>
      <c r="I91" s="7">
        <v>88821</v>
      </c>
      <c r="J91" s="7">
        <v>85150</v>
      </c>
      <c r="K91" s="7">
        <v>3671</v>
      </c>
      <c r="L91" s="7">
        <v>0</v>
      </c>
      <c r="M91" s="8">
        <v>5002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</row>
    <row r="92" spans="1:21" x14ac:dyDescent="0.25">
      <c r="A92" s="9" t="s">
        <v>24</v>
      </c>
      <c r="B92" s="9" t="s">
        <v>24</v>
      </c>
      <c r="C92" s="94" t="s">
        <v>24</v>
      </c>
      <c r="D92" s="94"/>
      <c r="E92" s="95" t="s">
        <v>24</v>
      </c>
      <c r="F92" s="95"/>
      <c r="G92" s="10">
        <f t="shared" si="3"/>
        <v>93823</v>
      </c>
      <c r="H92" s="10">
        <f t="shared" si="4"/>
        <v>93823</v>
      </c>
      <c r="I92" s="10">
        <f>SUM(J92:K92)</f>
        <v>88821</v>
      </c>
      <c r="J92" s="10">
        <v>85150</v>
      </c>
      <c r="K92" s="10">
        <v>3671</v>
      </c>
      <c r="L92" s="10">
        <v>0</v>
      </c>
      <c r="M92" s="11">
        <v>5002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</row>
    <row r="93" spans="1:21" x14ac:dyDescent="0.25">
      <c r="A93" s="6" t="s">
        <v>24</v>
      </c>
      <c r="B93" s="6" t="s">
        <v>87</v>
      </c>
      <c r="C93" s="98" t="s">
        <v>24</v>
      </c>
      <c r="D93" s="98"/>
      <c r="E93" s="99" t="s">
        <v>88</v>
      </c>
      <c r="F93" s="99"/>
      <c r="G93" s="7">
        <f t="shared" si="3"/>
        <v>207030</v>
      </c>
      <c r="H93" s="7">
        <f t="shared" si="4"/>
        <v>207030</v>
      </c>
      <c r="I93" s="7">
        <v>206660</v>
      </c>
      <c r="J93" s="7">
        <v>193655</v>
      </c>
      <c r="K93" s="7">
        <v>13005</v>
      </c>
      <c r="L93" s="7">
        <v>0</v>
      </c>
      <c r="M93" s="8">
        <v>370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</row>
    <row r="94" spans="1:21" x14ac:dyDescent="0.25">
      <c r="A94" s="9" t="s">
        <v>24</v>
      </c>
      <c r="B94" s="9" t="s">
        <v>24</v>
      </c>
      <c r="C94" s="94" t="s">
        <v>24</v>
      </c>
      <c r="D94" s="94"/>
      <c r="E94" s="95" t="s">
        <v>24</v>
      </c>
      <c r="F94" s="95"/>
      <c r="G94" s="10">
        <f t="shared" si="3"/>
        <v>207030</v>
      </c>
      <c r="H94" s="10">
        <f t="shared" si="4"/>
        <v>207030</v>
      </c>
      <c r="I94" s="10">
        <f>SUM(J94:K94)</f>
        <v>206660</v>
      </c>
      <c r="J94" s="10">
        <v>193655</v>
      </c>
      <c r="K94" s="10">
        <v>13005</v>
      </c>
      <c r="L94" s="10">
        <v>0</v>
      </c>
      <c r="M94" s="11">
        <v>370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</row>
    <row r="95" spans="1:21" x14ac:dyDescent="0.25">
      <c r="A95" s="6" t="s">
        <v>24</v>
      </c>
      <c r="B95" s="6" t="s">
        <v>89</v>
      </c>
      <c r="C95" s="98" t="s">
        <v>24</v>
      </c>
      <c r="D95" s="98"/>
      <c r="E95" s="99" t="s">
        <v>90</v>
      </c>
      <c r="F95" s="99"/>
      <c r="G95" s="7">
        <f t="shared" si="3"/>
        <v>12303779</v>
      </c>
      <c r="H95" s="7">
        <f t="shared" si="4"/>
        <v>12303779</v>
      </c>
      <c r="I95" s="7">
        <v>11007066</v>
      </c>
      <c r="J95" s="7">
        <v>9283942</v>
      </c>
      <c r="K95" s="7">
        <v>1723124</v>
      </c>
      <c r="L95" s="7">
        <v>667955</v>
      </c>
      <c r="M95" s="8">
        <v>88064</v>
      </c>
      <c r="N95" s="7">
        <v>540694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</row>
    <row r="96" spans="1:21" x14ac:dyDescent="0.25">
      <c r="A96" s="9" t="s">
        <v>24</v>
      </c>
      <c r="B96" s="9" t="s">
        <v>24</v>
      </c>
      <c r="C96" s="94" t="s">
        <v>24</v>
      </c>
      <c r="D96" s="94"/>
      <c r="E96" s="95" t="s">
        <v>24</v>
      </c>
      <c r="F96" s="95"/>
      <c r="G96" s="10">
        <f t="shared" si="3"/>
        <v>12303779</v>
      </c>
      <c r="H96" s="10">
        <f t="shared" si="4"/>
        <v>12303779</v>
      </c>
      <c r="I96" s="10">
        <f>SUM(J96:K96)</f>
        <v>11007066</v>
      </c>
      <c r="J96" s="10">
        <v>9283942</v>
      </c>
      <c r="K96" s="10">
        <v>1723124</v>
      </c>
      <c r="L96" s="10">
        <v>667955</v>
      </c>
      <c r="M96" s="11">
        <v>88064</v>
      </c>
      <c r="N96" s="10">
        <v>540694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</row>
    <row r="97" spans="1:21" x14ac:dyDescent="0.25">
      <c r="A97" s="6" t="s">
        <v>24</v>
      </c>
      <c r="B97" s="6" t="s">
        <v>91</v>
      </c>
      <c r="C97" s="98" t="s">
        <v>24</v>
      </c>
      <c r="D97" s="98"/>
      <c r="E97" s="99" t="s">
        <v>92</v>
      </c>
      <c r="F97" s="99"/>
      <c r="G97" s="7">
        <f t="shared" si="3"/>
        <v>519793</v>
      </c>
      <c r="H97" s="7">
        <f t="shared" si="4"/>
        <v>519793</v>
      </c>
      <c r="I97" s="7">
        <v>519169</v>
      </c>
      <c r="J97" s="7">
        <v>470665</v>
      </c>
      <c r="K97" s="7">
        <v>48504</v>
      </c>
      <c r="L97" s="7">
        <v>0</v>
      </c>
      <c r="M97" s="8">
        <v>624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</row>
    <row r="98" spans="1:21" x14ac:dyDescent="0.25">
      <c r="A98" s="9" t="s">
        <v>24</v>
      </c>
      <c r="B98" s="9" t="s">
        <v>24</v>
      </c>
      <c r="C98" s="94" t="s">
        <v>24</v>
      </c>
      <c r="D98" s="94"/>
      <c r="E98" s="95" t="s">
        <v>24</v>
      </c>
      <c r="F98" s="95"/>
      <c r="G98" s="10">
        <f t="shared" si="3"/>
        <v>519793</v>
      </c>
      <c r="H98" s="10">
        <f t="shared" si="4"/>
        <v>519793</v>
      </c>
      <c r="I98" s="10">
        <f>SUM(J98:K98)</f>
        <v>519169</v>
      </c>
      <c r="J98" s="10">
        <v>470665</v>
      </c>
      <c r="K98" s="10">
        <v>48504</v>
      </c>
      <c r="L98" s="10">
        <v>0</v>
      </c>
      <c r="M98" s="11">
        <v>624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</row>
    <row r="99" spans="1:21" ht="20.25" customHeight="1" x14ac:dyDescent="0.25">
      <c r="A99" s="6" t="s">
        <v>24</v>
      </c>
      <c r="B99" s="6" t="s">
        <v>93</v>
      </c>
      <c r="C99" s="98" t="s">
        <v>24</v>
      </c>
      <c r="D99" s="98"/>
      <c r="E99" s="99" t="s">
        <v>94</v>
      </c>
      <c r="F99" s="99"/>
      <c r="G99" s="7">
        <f t="shared" si="3"/>
        <v>562627</v>
      </c>
      <c r="H99" s="7">
        <f t="shared" si="4"/>
        <v>562627</v>
      </c>
      <c r="I99" s="7">
        <v>35539</v>
      </c>
      <c r="J99" s="7">
        <v>35539</v>
      </c>
      <c r="K99" s="7">
        <v>0</v>
      </c>
      <c r="L99" s="7">
        <v>527088</v>
      </c>
      <c r="M99" s="8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</row>
    <row r="100" spans="1:21" x14ac:dyDescent="0.25">
      <c r="A100" s="9" t="s">
        <v>24</v>
      </c>
      <c r="B100" s="9" t="s">
        <v>24</v>
      </c>
      <c r="C100" s="94" t="s">
        <v>24</v>
      </c>
      <c r="D100" s="94"/>
      <c r="E100" s="95" t="s">
        <v>24</v>
      </c>
      <c r="F100" s="95"/>
      <c r="G100" s="10">
        <f t="shared" si="3"/>
        <v>562627</v>
      </c>
      <c r="H100" s="10">
        <f t="shared" si="4"/>
        <v>562627</v>
      </c>
      <c r="I100" s="10">
        <f>SUM(J100:K100)</f>
        <v>35539</v>
      </c>
      <c r="J100" s="10">
        <v>35539</v>
      </c>
      <c r="K100" s="10">
        <v>0</v>
      </c>
      <c r="L100" s="10">
        <v>527088</v>
      </c>
      <c r="M100" s="11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</row>
    <row r="101" spans="1:21" x14ac:dyDescent="0.25">
      <c r="A101" s="6" t="s">
        <v>24</v>
      </c>
      <c r="B101" s="6" t="s">
        <v>95</v>
      </c>
      <c r="C101" s="98" t="s">
        <v>24</v>
      </c>
      <c r="D101" s="98"/>
      <c r="E101" s="99" t="s">
        <v>96</v>
      </c>
      <c r="F101" s="99"/>
      <c r="G101" s="7">
        <f t="shared" si="3"/>
        <v>8004883</v>
      </c>
      <c r="H101" s="7">
        <f t="shared" si="4"/>
        <v>8004883</v>
      </c>
      <c r="I101" s="7">
        <v>7494188</v>
      </c>
      <c r="J101" s="7">
        <v>6471883</v>
      </c>
      <c r="K101" s="7">
        <v>1022305</v>
      </c>
      <c r="L101" s="7">
        <v>461829</v>
      </c>
      <c r="M101" s="8">
        <v>48866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</row>
    <row r="102" spans="1:21" x14ac:dyDescent="0.25">
      <c r="A102" s="9" t="s">
        <v>24</v>
      </c>
      <c r="B102" s="9" t="s">
        <v>24</v>
      </c>
      <c r="C102" s="94" t="s">
        <v>24</v>
      </c>
      <c r="D102" s="94"/>
      <c r="E102" s="95" t="s">
        <v>24</v>
      </c>
      <c r="F102" s="95"/>
      <c r="G102" s="10">
        <f t="shared" ref="G102:G133" si="7">H102+Q102</f>
        <v>8004883</v>
      </c>
      <c r="H102" s="10">
        <f t="shared" ref="H102:H133" si="8">I102+L102+M102+N102+O102+P102</f>
        <v>8004883</v>
      </c>
      <c r="I102" s="10">
        <f>SUM(J102:K102)</f>
        <v>7494188</v>
      </c>
      <c r="J102" s="10">
        <v>6471883</v>
      </c>
      <c r="K102" s="10">
        <v>1022305</v>
      </c>
      <c r="L102" s="10">
        <v>461829</v>
      </c>
      <c r="M102" s="11">
        <v>48866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</row>
    <row r="103" spans="1:21" x14ac:dyDescent="0.25">
      <c r="A103" s="6" t="s">
        <v>24</v>
      </c>
      <c r="B103" s="6" t="s">
        <v>97</v>
      </c>
      <c r="C103" s="98" t="s">
        <v>24</v>
      </c>
      <c r="D103" s="98"/>
      <c r="E103" s="99" t="s">
        <v>98</v>
      </c>
      <c r="F103" s="99"/>
      <c r="G103" s="7">
        <f t="shared" si="7"/>
        <v>93637</v>
      </c>
      <c r="H103" s="7">
        <f t="shared" si="8"/>
        <v>1754</v>
      </c>
      <c r="I103" s="7">
        <v>1754</v>
      </c>
      <c r="J103" s="7">
        <v>1754</v>
      </c>
      <c r="K103" s="7">
        <v>0</v>
      </c>
      <c r="L103" s="7">
        <v>0</v>
      </c>
      <c r="M103" s="8">
        <v>0</v>
      </c>
      <c r="N103" s="7">
        <v>0</v>
      </c>
      <c r="O103" s="7">
        <v>0</v>
      </c>
      <c r="P103" s="7">
        <v>0</v>
      </c>
      <c r="Q103" s="7">
        <v>91883</v>
      </c>
      <c r="R103" s="7">
        <v>91883</v>
      </c>
      <c r="S103" s="7">
        <v>0</v>
      </c>
      <c r="T103" s="7">
        <v>0</v>
      </c>
      <c r="U103" s="7">
        <v>0</v>
      </c>
    </row>
    <row r="104" spans="1:21" x14ac:dyDescent="0.25">
      <c r="A104" s="9" t="s">
        <v>24</v>
      </c>
      <c r="B104" s="9" t="s">
        <v>24</v>
      </c>
      <c r="C104" s="94" t="s">
        <v>24</v>
      </c>
      <c r="D104" s="94"/>
      <c r="E104" s="95" t="s">
        <v>24</v>
      </c>
      <c r="F104" s="95"/>
      <c r="G104" s="10">
        <f t="shared" si="7"/>
        <v>93637</v>
      </c>
      <c r="H104" s="10">
        <f t="shared" si="8"/>
        <v>1754</v>
      </c>
      <c r="I104" s="10">
        <f>SUM(J104:K104)</f>
        <v>1754</v>
      </c>
      <c r="J104" s="10">
        <f>1445+309</f>
        <v>1754</v>
      </c>
      <c r="K104" s="10">
        <v>0</v>
      </c>
      <c r="L104" s="10">
        <v>0</v>
      </c>
      <c r="M104" s="11">
        <v>0</v>
      </c>
      <c r="N104" s="10">
        <v>0</v>
      </c>
      <c r="O104" s="10">
        <v>0</v>
      </c>
      <c r="P104" s="10">
        <v>0</v>
      </c>
      <c r="Q104" s="10">
        <v>91883</v>
      </c>
      <c r="R104" s="10">
        <v>91883</v>
      </c>
      <c r="S104" s="10">
        <v>0</v>
      </c>
      <c r="T104" s="10">
        <v>0</v>
      </c>
      <c r="U104" s="10">
        <v>0</v>
      </c>
    </row>
    <row r="105" spans="1:21" ht="21.75" customHeight="1" x14ac:dyDescent="0.25">
      <c r="A105" s="6" t="s">
        <v>24</v>
      </c>
      <c r="B105" s="6" t="s">
        <v>99</v>
      </c>
      <c r="C105" s="98" t="s">
        <v>24</v>
      </c>
      <c r="D105" s="98"/>
      <c r="E105" s="99" t="s">
        <v>100</v>
      </c>
      <c r="F105" s="99"/>
      <c r="G105" s="7">
        <f t="shared" si="7"/>
        <v>1709786</v>
      </c>
      <c r="H105" s="7">
        <f t="shared" si="8"/>
        <v>1709786</v>
      </c>
      <c r="I105" s="7">
        <v>1706483</v>
      </c>
      <c r="J105" s="7">
        <v>1631631</v>
      </c>
      <c r="K105" s="7">
        <v>74852</v>
      </c>
      <c r="L105" s="7">
        <v>0</v>
      </c>
      <c r="M105" s="8">
        <v>3303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</row>
    <row r="106" spans="1:21" x14ac:dyDescent="0.25">
      <c r="A106" s="9" t="s">
        <v>24</v>
      </c>
      <c r="B106" s="9" t="s">
        <v>24</v>
      </c>
      <c r="C106" s="94" t="s">
        <v>24</v>
      </c>
      <c r="D106" s="94"/>
      <c r="E106" s="95" t="s">
        <v>24</v>
      </c>
      <c r="F106" s="95"/>
      <c r="G106" s="10">
        <f t="shared" si="7"/>
        <v>1709786</v>
      </c>
      <c r="H106" s="10">
        <f t="shared" si="8"/>
        <v>1709786</v>
      </c>
      <c r="I106" s="10">
        <f>SUM(J106:K106)</f>
        <v>1706483</v>
      </c>
      <c r="J106" s="10">
        <v>1631631</v>
      </c>
      <c r="K106" s="10">
        <v>74852</v>
      </c>
      <c r="L106" s="10">
        <v>0</v>
      </c>
      <c r="M106" s="11">
        <v>3303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</row>
    <row r="107" spans="1:21" ht="24" customHeight="1" x14ac:dyDescent="0.25">
      <c r="A107" s="6" t="s">
        <v>24</v>
      </c>
      <c r="B107" s="6" t="s">
        <v>101</v>
      </c>
      <c r="C107" s="98" t="s">
        <v>24</v>
      </c>
      <c r="D107" s="98"/>
      <c r="E107" s="99" t="s">
        <v>102</v>
      </c>
      <c r="F107" s="99"/>
      <c r="G107" s="7">
        <f t="shared" si="7"/>
        <v>129000</v>
      </c>
      <c r="H107" s="7">
        <f t="shared" si="8"/>
        <v>129000</v>
      </c>
      <c r="I107" s="7">
        <v>129000</v>
      </c>
      <c r="J107" s="7">
        <v>46893</v>
      </c>
      <c r="K107" s="7">
        <v>82107</v>
      </c>
      <c r="L107" s="7">
        <v>0</v>
      </c>
      <c r="M107" s="8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</row>
    <row r="108" spans="1:21" x14ac:dyDescent="0.25">
      <c r="A108" s="9" t="s">
        <v>24</v>
      </c>
      <c r="B108" s="9" t="s">
        <v>24</v>
      </c>
      <c r="C108" s="94" t="s">
        <v>24</v>
      </c>
      <c r="D108" s="94"/>
      <c r="E108" s="95" t="s">
        <v>24</v>
      </c>
      <c r="F108" s="95"/>
      <c r="G108" s="10">
        <f t="shared" si="7"/>
        <v>129000</v>
      </c>
      <c r="H108" s="10">
        <f t="shared" si="8"/>
        <v>129000</v>
      </c>
      <c r="I108" s="10">
        <f>SUM(J108:K108)</f>
        <v>129000</v>
      </c>
      <c r="J108" s="10">
        <v>46893</v>
      </c>
      <c r="K108" s="10">
        <v>82107</v>
      </c>
      <c r="L108" s="10">
        <v>0</v>
      </c>
      <c r="M108" s="11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</row>
    <row r="109" spans="1:21" ht="21" customHeight="1" x14ac:dyDescent="0.25">
      <c r="A109" s="6" t="s">
        <v>24</v>
      </c>
      <c r="B109" s="6" t="s">
        <v>103</v>
      </c>
      <c r="C109" s="98" t="s">
        <v>24</v>
      </c>
      <c r="D109" s="98"/>
      <c r="E109" s="99" t="s">
        <v>104</v>
      </c>
      <c r="F109" s="99"/>
      <c r="G109" s="7">
        <f t="shared" si="7"/>
        <v>167607</v>
      </c>
      <c r="H109" s="7">
        <f t="shared" si="8"/>
        <v>167607</v>
      </c>
      <c r="I109" s="7">
        <v>167607</v>
      </c>
      <c r="J109" s="7">
        <v>0</v>
      </c>
      <c r="K109" s="7">
        <v>167607</v>
      </c>
      <c r="L109" s="7">
        <v>0</v>
      </c>
      <c r="M109" s="8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</row>
    <row r="110" spans="1:21" x14ac:dyDescent="0.25">
      <c r="A110" s="9" t="s">
        <v>24</v>
      </c>
      <c r="B110" s="9" t="s">
        <v>24</v>
      </c>
      <c r="C110" s="94" t="s">
        <v>24</v>
      </c>
      <c r="D110" s="94"/>
      <c r="E110" s="95" t="s">
        <v>24</v>
      </c>
      <c r="F110" s="95"/>
      <c r="G110" s="10">
        <f t="shared" si="7"/>
        <v>167607</v>
      </c>
      <c r="H110" s="10">
        <f t="shared" si="8"/>
        <v>167607</v>
      </c>
      <c r="I110" s="10">
        <f>SUM(J110:K110)</f>
        <v>167607</v>
      </c>
      <c r="J110" s="10">
        <v>0</v>
      </c>
      <c r="K110" s="10">
        <v>167607</v>
      </c>
      <c r="L110" s="10">
        <v>0</v>
      </c>
      <c r="M110" s="11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</row>
    <row r="111" spans="1:21" x14ac:dyDescent="0.25">
      <c r="A111" s="6" t="s">
        <v>24</v>
      </c>
      <c r="B111" s="6" t="s">
        <v>105</v>
      </c>
      <c r="C111" s="98" t="s">
        <v>24</v>
      </c>
      <c r="D111" s="98"/>
      <c r="E111" s="99" t="s">
        <v>106</v>
      </c>
      <c r="F111" s="99"/>
      <c r="G111" s="7">
        <f t="shared" si="7"/>
        <v>132825</v>
      </c>
      <c r="H111" s="7">
        <f t="shared" si="8"/>
        <v>132825</v>
      </c>
      <c r="I111" s="7">
        <v>132825</v>
      </c>
      <c r="J111" s="7">
        <v>63554</v>
      </c>
      <c r="K111" s="7">
        <v>69271</v>
      </c>
      <c r="L111" s="7">
        <v>0</v>
      </c>
      <c r="M111" s="8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</row>
    <row r="112" spans="1:21" x14ac:dyDescent="0.25">
      <c r="A112" s="9" t="s">
        <v>24</v>
      </c>
      <c r="B112" s="9" t="s">
        <v>24</v>
      </c>
      <c r="C112" s="94" t="s">
        <v>24</v>
      </c>
      <c r="D112" s="94"/>
      <c r="E112" s="95" t="s">
        <v>24</v>
      </c>
      <c r="F112" s="95"/>
      <c r="G112" s="10">
        <f t="shared" si="7"/>
        <v>132825</v>
      </c>
      <c r="H112" s="10">
        <f t="shared" si="8"/>
        <v>132825</v>
      </c>
      <c r="I112" s="10">
        <f>SUM(J112:K112)</f>
        <v>132825</v>
      </c>
      <c r="J112" s="10">
        <v>63554</v>
      </c>
      <c r="K112" s="10">
        <v>69271</v>
      </c>
      <c r="L112" s="10">
        <v>0</v>
      </c>
      <c r="M112" s="11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</row>
    <row r="113" spans="1:21" x14ac:dyDescent="0.25">
      <c r="A113" s="6" t="s">
        <v>24</v>
      </c>
      <c r="B113" s="6" t="s">
        <v>107</v>
      </c>
      <c r="C113" s="98" t="s">
        <v>24</v>
      </c>
      <c r="D113" s="98"/>
      <c r="E113" s="99" t="s">
        <v>108</v>
      </c>
      <c r="F113" s="99"/>
      <c r="G113" s="7">
        <f t="shared" si="7"/>
        <v>615726</v>
      </c>
      <c r="H113" s="7">
        <f t="shared" si="8"/>
        <v>615726</v>
      </c>
      <c r="I113" s="7">
        <v>599346</v>
      </c>
      <c r="J113" s="7">
        <v>567117</v>
      </c>
      <c r="K113" s="7">
        <v>32229</v>
      </c>
      <c r="L113" s="7">
        <v>0</v>
      </c>
      <c r="M113" s="8">
        <v>16380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</row>
    <row r="114" spans="1:21" x14ac:dyDescent="0.25">
      <c r="A114" s="9" t="s">
        <v>24</v>
      </c>
      <c r="B114" s="9" t="s">
        <v>24</v>
      </c>
      <c r="C114" s="94" t="s">
        <v>24</v>
      </c>
      <c r="D114" s="94"/>
      <c r="E114" s="95" t="s">
        <v>24</v>
      </c>
      <c r="F114" s="95"/>
      <c r="G114" s="10">
        <f t="shared" si="7"/>
        <v>615726</v>
      </c>
      <c r="H114" s="10">
        <f t="shared" si="8"/>
        <v>615726</v>
      </c>
      <c r="I114" s="10">
        <f>SUM(J114:K114)</f>
        <v>599346</v>
      </c>
      <c r="J114" s="10">
        <v>567117</v>
      </c>
      <c r="K114" s="10">
        <v>32229</v>
      </c>
      <c r="L114" s="10">
        <v>0</v>
      </c>
      <c r="M114" s="11">
        <v>16380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</row>
    <row r="115" spans="1:21" ht="38.25" customHeight="1" x14ac:dyDescent="0.25">
      <c r="A115" s="6" t="s">
        <v>24</v>
      </c>
      <c r="B115" s="6" t="s">
        <v>109</v>
      </c>
      <c r="C115" s="98" t="s">
        <v>24</v>
      </c>
      <c r="D115" s="98"/>
      <c r="E115" s="99" t="s">
        <v>110</v>
      </c>
      <c r="F115" s="99"/>
      <c r="G115" s="7">
        <f t="shared" si="7"/>
        <v>117007</v>
      </c>
      <c r="H115" s="7">
        <f t="shared" si="8"/>
        <v>117007</v>
      </c>
      <c r="I115" s="7">
        <v>116978</v>
      </c>
      <c r="J115" s="7">
        <v>108872</v>
      </c>
      <c r="K115" s="7">
        <v>8106</v>
      </c>
      <c r="L115" s="7">
        <v>0</v>
      </c>
      <c r="M115" s="8">
        <v>29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</row>
    <row r="116" spans="1:21" x14ac:dyDescent="0.25">
      <c r="A116" s="9" t="s">
        <v>24</v>
      </c>
      <c r="B116" s="9" t="s">
        <v>24</v>
      </c>
      <c r="C116" s="94" t="s">
        <v>24</v>
      </c>
      <c r="D116" s="94"/>
      <c r="E116" s="95" t="s">
        <v>24</v>
      </c>
      <c r="F116" s="95"/>
      <c r="G116" s="10">
        <f t="shared" si="7"/>
        <v>117007</v>
      </c>
      <c r="H116" s="10">
        <f t="shared" si="8"/>
        <v>117007</v>
      </c>
      <c r="I116" s="10">
        <f>SUM(J116:K116)</f>
        <v>116978</v>
      </c>
      <c r="J116" s="10">
        <v>108872</v>
      </c>
      <c r="K116" s="10">
        <v>8106</v>
      </c>
      <c r="L116" s="10">
        <v>0</v>
      </c>
      <c r="M116" s="11">
        <v>29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</row>
    <row r="117" spans="1:21" x14ac:dyDescent="0.25">
      <c r="A117" s="6" t="s">
        <v>24</v>
      </c>
      <c r="B117" s="6" t="s">
        <v>111</v>
      </c>
      <c r="C117" s="98" t="s">
        <v>24</v>
      </c>
      <c r="D117" s="98"/>
      <c r="E117" s="99" t="s">
        <v>32</v>
      </c>
      <c r="F117" s="99"/>
      <c r="G117" s="7">
        <f t="shared" si="7"/>
        <v>8318307</v>
      </c>
      <c r="H117" s="7">
        <f t="shared" si="8"/>
        <v>4334359</v>
      </c>
      <c r="I117" s="7">
        <v>2207673</v>
      </c>
      <c r="J117" s="7">
        <v>20986</v>
      </c>
      <c r="K117" s="7">
        <v>2186687</v>
      </c>
      <c r="L117" s="7">
        <v>0</v>
      </c>
      <c r="M117" s="8">
        <v>0</v>
      </c>
      <c r="N117" s="7">
        <v>2126686</v>
      </c>
      <c r="O117" s="7">
        <v>0</v>
      </c>
      <c r="P117" s="7">
        <v>0</v>
      </c>
      <c r="Q117" s="7">
        <v>3983948</v>
      </c>
      <c r="R117" s="7">
        <v>3983948</v>
      </c>
      <c r="S117" s="7">
        <v>3983948</v>
      </c>
      <c r="T117" s="7">
        <v>0</v>
      </c>
      <c r="U117" s="7">
        <v>0</v>
      </c>
    </row>
    <row r="118" spans="1:21" x14ac:dyDescent="0.25">
      <c r="A118" s="9" t="s">
        <v>24</v>
      </c>
      <c r="B118" s="9" t="s">
        <v>24</v>
      </c>
      <c r="C118" s="94" t="s">
        <v>24</v>
      </c>
      <c r="D118" s="94"/>
      <c r="E118" s="95" t="s">
        <v>24</v>
      </c>
      <c r="F118" s="95"/>
      <c r="G118" s="10">
        <f t="shared" si="7"/>
        <v>8318307</v>
      </c>
      <c r="H118" s="10">
        <f t="shared" si="8"/>
        <v>4334359</v>
      </c>
      <c r="I118" s="10">
        <f>SUM(J118:K118)</f>
        <v>2207673</v>
      </c>
      <c r="J118" s="10">
        <v>20986</v>
      </c>
      <c r="K118" s="10">
        <f>2186996-309</f>
        <v>2186687</v>
      </c>
      <c r="L118" s="10">
        <v>0</v>
      </c>
      <c r="M118" s="11">
        <v>0</v>
      </c>
      <c r="N118" s="10">
        <v>2126686</v>
      </c>
      <c r="O118" s="10">
        <v>0</v>
      </c>
      <c r="P118" s="10">
        <v>0</v>
      </c>
      <c r="Q118" s="10">
        <v>3983948</v>
      </c>
      <c r="R118" s="10">
        <v>3983948</v>
      </c>
      <c r="S118" s="10">
        <v>3983948</v>
      </c>
      <c r="T118" s="10">
        <v>0</v>
      </c>
      <c r="U118" s="10">
        <v>0</v>
      </c>
    </row>
    <row r="119" spans="1:21" x14ac:dyDescent="0.25">
      <c r="A119" s="3" t="s">
        <v>112</v>
      </c>
      <c r="B119" s="3" t="s">
        <v>24</v>
      </c>
      <c r="C119" s="116" t="s">
        <v>24</v>
      </c>
      <c r="D119" s="116"/>
      <c r="E119" s="117" t="s">
        <v>113</v>
      </c>
      <c r="F119" s="117"/>
      <c r="G119" s="4">
        <f t="shared" si="7"/>
        <v>369880</v>
      </c>
      <c r="H119" s="4">
        <f t="shared" si="8"/>
        <v>69880</v>
      </c>
      <c r="I119" s="4">
        <v>69880</v>
      </c>
      <c r="J119" s="4">
        <v>3760</v>
      </c>
      <c r="K119" s="4">
        <v>66120</v>
      </c>
      <c r="L119" s="4">
        <v>0</v>
      </c>
      <c r="M119" s="5">
        <v>0</v>
      </c>
      <c r="N119" s="4">
        <v>0</v>
      </c>
      <c r="O119" s="4">
        <v>0</v>
      </c>
      <c r="P119" s="4">
        <v>0</v>
      </c>
      <c r="Q119" s="4">
        <v>300000</v>
      </c>
      <c r="R119" s="4">
        <v>0</v>
      </c>
      <c r="S119" s="4">
        <v>0</v>
      </c>
      <c r="T119" s="4">
        <v>300000</v>
      </c>
      <c r="U119" s="4">
        <v>0</v>
      </c>
    </row>
    <row r="120" spans="1:21" x14ac:dyDescent="0.25">
      <c r="A120" s="6" t="s">
        <v>24</v>
      </c>
      <c r="B120" s="6" t="s">
        <v>114</v>
      </c>
      <c r="C120" s="98" t="s">
        <v>24</v>
      </c>
      <c r="D120" s="98"/>
      <c r="E120" s="99" t="s">
        <v>115</v>
      </c>
      <c r="F120" s="99"/>
      <c r="G120" s="7">
        <f t="shared" si="7"/>
        <v>345000</v>
      </c>
      <c r="H120" s="7">
        <f t="shared" si="8"/>
        <v>45000</v>
      </c>
      <c r="I120" s="7">
        <v>45000</v>
      </c>
      <c r="J120" s="7">
        <v>0</v>
      </c>
      <c r="K120" s="7">
        <v>45000</v>
      </c>
      <c r="L120" s="7">
        <v>0</v>
      </c>
      <c r="M120" s="8">
        <v>0</v>
      </c>
      <c r="N120" s="7">
        <v>0</v>
      </c>
      <c r="O120" s="7">
        <v>0</v>
      </c>
      <c r="P120" s="7">
        <v>0</v>
      </c>
      <c r="Q120" s="7">
        <v>300000</v>
      </c>
      <c r="R120" s="7">
        <v>0</v>
      </c>
      <c r="S120" s="7">
        <v>0</v>
      </c>
      <c r="T120" s="7">
        <v>300000</v>
      </c>
      <c r="U120" s="7">
        <v>0</v>
      </c>
    </row>
    <row r="121" spans="1:21" x14ac:dyDescent="0.25">
      <c r="A121" s="9" t="s">
        <v>24</v>
      </c>
      <c r="B121" s="9" t="s">
        <v>24</v>
      </c>
      <c r="C121" s="94" t="s">
        <v>24</v>
      </c>
      <c r="D121" s="94"/>
      <c r="E121" s="95" t="s">
        <v>24</v>
      </c>
      <c r="F121" s="95"/>
      <c r="G121" s="10">
        <f t="shared" si="7"/>
        <v>345000</v>
      </c>
      <c r="H121" s="10">
        <f t="shared" si="8"/>
        <v>45000</v>
      </c>
      <c r="I121" s="10">
        <f>SUM(J121:K121)</f>
        <v>45000</v>
      </c>
      <c r="J121" s="10">
        <v>0</v>
      </c>
      <c r="K121" s="10">
        <v>45000</v>
      </c>
      <c r="L121" s="10">
        <v>0</v>
      </c>
      <c r="M121" s="11">
        <v>0</v>
      </c>
      <c r="N121" s="10">
        <v>0</v>
      </c>
      <c r="O121" s="10">
        <v>0</v>
      </c>
      <c r="P121" s="10">
        <v>0</v>
      </c>
      <c r="Q121" s="10">
        <v>300000</v>
      </c>
      <c r="R121" s="10">
        <v>0</v>
      </c>
      <c r="S121" s="10">
        <v>0</v>
      </c>
      <c r="T121" s="10">
        <v>300000</v>
      </c>
      <c r="U121" s="10">
        <v>0</v>
      </c>
    </row>
    <row r="122" spans="1:21" x14ac:dyDescent="0.25">
      <c r="A122" s="6" t="s">
        <v>24</v>
      </c>
      <c r="B122" s="6" t="s">
        <v>116</v>
      </c>
      <c r="C122" s="98" t="s">
        <v>24</v>
      </c>
      <c r="D122" s="98"/>
      <c r="E122" s="99" t="s">
        <v>117</v>
      </c>
      <c r="F122" s="99"/>
      <c r="G122" s="7">
        <f t="shared" si="7"/>
        <v>7420</v>
      </c>
      <c r="H122" s="7">
        <f t="shared" si="8"/>
        <v>7420</v>
      </c>
      <c r="I122" s="7">
        <v>7420</v>
      </c>
      <c r="J122" s="7">
        <v>3760</v>
      </c>
      <c r="K122" s="7">
        <v>3660</v>
      </c>
      <c r="L122" s="7">
        <v>0</v>
      </c>
      <c r="M122" s="8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</row>
    <row r="123" spans="1:21" x14ac:dyDescent="0.25">
      <c r="A123" s="9" t="s">
        <v>24</v>
      </c>
      <c r="B123" s="9" t="s">
        <v>24</v>
      </c>
      <c r="C123" s="94" t="s">
        <v>24</v>
      </c>
      <c r="D123" s="94"/>
      <c r="E123" s="95" t="s">
        <v>24</v>
      </c>
      <c r="F123" s="95"/>
      <c r="G123" s="10">
        <f t="shared" si="7"/>
        <v>7420</v>
      </c>
      <c r="H123" s="10">
        <f t="shared" si="8"/>
        <v>7420</v>
      </c>
      <c r="I123" s="10">
        <f>SUM(J123:K123)</f>
        <v>7420</v>
      </c>
      <c r="J123" s="10">
        <v>3760</v>
      </c>
      <c r="K123" s="10">
        <v>3660</v>
      </c>
      <c r="L123" s="10">
        <v>0</v>
      </c>
      <c r="M123" s="11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</row>
    <row r="124" spans="1:21" x14ac:dyDescent="0.25">
      <c r="A124" s="6" t="s">
        <v>24</v>
      </c>
      <c r="B124" s="6" t="s">
        <v>118</v>
      </c>
      <c r="C124" s="98" t="s">
        <v>24</v>
      </c>
      <c r="D124" s="98"/>
      <c r="E124" s="99" t="s">
        <v>119</v>
      </c>
      <c r="F124" s="99"/>
      <c r="G124" s="7">
        <f t="shared" si="7"/>
        <v>4290</v>
      </c>
      <c r="H124" s="7">
        <f t="shared" si="8"/>
        <v>4290</v>
      </c>
      <c r="I124" s="7">
        <v>4290</v>
      </c>
      <c r="J124" s="7">
        <v>0</v>
      </c>
      <c r="K124" s="7">
        <v>4290</v>
      </c>
      <c r="L124" s="7">
        <v>0</v>
      </c>
      <c r="M124" s="8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</row>
    <row r="125" spans="1:21" x14ac:dyDescent="0.25">
      <c r="A125" s="9" t="s">
        <v>24</v>
      </c>
      <c r="B125" s="9" t="s">
        <v>24</v>
      </c>
      <c r="C125" s="94" t="s">
        <v>24</v>
      </c>
      <c r="D125" s="94"/>
      <c r="E125" s="95" t="s">
        <v>24</v>
      </c>
      <c r="F125" s="95"/>
      <c r="G125" s="10">
        <f t="shared" si="7"/>
        <v>4290</v>
      </c>
      <c r="H125" s="10">
        <f t="shared" si="8"/>
        <v>4290</v>
      </c>
      <c r="I125" s="10">
        <f>SUM(J125:K125)</f>
        <v>4290</v>
      </c>
      <c r="J125" s="10">
        <v>0</v>
      </c>
      <c r="K125" s="10">
        <v>4290</v>
      </c>
      <c r="L125" s="10">
        <v>0</v>
      </c>
      <c r="M125" s="11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</row>
    <row r="126" spans="1:21" x14ac:dyDescent="0.25">
      <c r="A126" s="6" t="s">
        <v>24</v>
      </c>
      <c r="B126" s="6" t="s">
        <v>120</v>
      </c>
      <c r="C126" s="98" t="s">
        <v>24</v>
      </c>
      <c r="D126" s="98"/>
      <c r="E126" s="99" t="s">
        <v>32</v>
      </c>
      <c r="F126" s="99"/>
      <c r="G126" s="7">
        <f t="shared" si="7"/>
        <v>13170</v>
      </c>
      <c r="H126" s="7">
        <f t="shared" si="8"/>
        <v>13170</v>
      </c>
      <c r="I126" s="7">
        <v>13170</v>
      </c>
      <c r="J126" s="7">
        <v>0</v>
      </c>
      <c r="K126" s="7">
        <v>13170</v>
      </c>
      <c r="L126" s="7">
        <v>0</v>
      </c>
      <c r="M126" s="8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</row>
    <row r="127" spans="1:21" x14ac:dyDescent="0.25">
      <c r="A127" s="9" t="s">
        <v>24</v>
      </c>
      <c r="B127" s="9" t="s">
        <v>24</v>
      </c>
      <c r="C127" s="94" t="s">
        <v>24</v>
      </c>
      <c r="D127" s="94"/>
      <c r="E127" s="95" t="s">
        <v>24</v>
      </c>
      <c r="F127" s="95"/>
      <c r="G127" s="10">
        <f t="shared" si="7"/>
        <v>13170</v>
      </c>
      <c r="H127" s="10">
        <f t="shared" si="8"/>
        <v>13170</v>
      </c>
      <c r="I127" s="10">
        <f>SUM(J127:K127)</f>
        <v>13170</v>
      </c>
      <c r="J127" s="10">
        <v>0</v>
      </c>
      <c r="K127" s="10">
        <v>13170</v>
      </c>
      <c r="L127" s="10">
        <v>0</v>
      </c>
      <c r="M127" s="11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</row>
    <row r="128" spans="1:21" x14ac:dyDescent="0.25">
      <c r="A128" s="3" t="s">
        <v>121</v>
      </c>
      <c r="B128" s="3" t="s">
        <v>24</v>
      </c>
      <c r="C128" s="116" t="s">
        <v>24</v>
      </c>
      <c r="D128" s="116"/>
      <c r="E128" s="117" t="s">
        <v>122</v>
      </c>
      <c r="F128" s="117"/>
      <c r="G128" s="4">
        <f t="shared" si="7"/>
        <v>8728096</v>
      </c>
      <c r="H128" s="4">
        <f t="shared" si="8"/>
        <v>8728096</v>
      </c>
      <c r="I128" s="4">
        <v>8507963</v>
      </c>
      <c r="J128" s="4">
        <v>6521850</v>
      </c>
      <c r="K128" s="4">
        <v>1986113</v>
      </c>
      <c r="L128" s="4">
        <v>0</v>
      </c>
      <c r="M128" s="5">
        <v>20230</v>
      </c>
      <c r="N128" s="4">
        <v>199903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</row>
    <row r="129" spans="1:21" x14ac:dyDescent="0.25">
      <c r="A129" s="6" t="s">
        <v>24</v>
      </c>
      <c r="B129" s="6" t="s">
        <v>123</v>
      </c>
      <c r="C129" s="98" t="s">
        <v>24</v>
      </c>
      <c r="D129" s="98"/>
      <c r="E129" s="99" t="s">
        <v>124</v>
      </c>
      <c r="F129" s="99"/>
      <c r="G129" s="7">
        <f t="shared" si="7"/>
        <v>7516334</v>
      </c>
      <c r="H129" s="7">
        <f t="shared" si="8"/>
        <v>7516334</v>
      </c>
      <c r="I129" s="7">
        <v>7499104</v>
      </c>
      <c r="J129" s="7">
        <v>5712472</v>
      </c>
      <c r="K129" s="7">
        <v>1786632</v>
      </c>
      <c r="L129" s="7">
        <v>0</v>
      </c>
      <c r="M129" s="8">
        <v>17230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</row>
    <row r="130" spans="1:21" x14ac:dyDescent="0.25">
      <c r="A130" s="9" t="s">
        <v>24</v>
      </c>
      <c r="B130" s="9" t="s">
        <v>24</v>
      </c>
      <c r="C130" s="94" t="s">
        <v>24</v>
      </c>
      <c r="D130" s="94"/>
      <c r="E130" s="95" t="s">
        <v>24</v>
      </c>
      <c r="F130" s="95"/>
      <c r="G130" s="10">
        <f t="shared" si="7"/>
        <v>7516334</v>
      </c>
      <c r="H130" s="10">
        <f t="shared" si="8"/>
        <v>7516334</v>
      </c>
      <c r="I130" s="10">
        <f>SUM(J130:K130)</f>
        <v>7499104</v>
      </c>
      <c r="J130" s="10">
        <v>5712472</v>
      </c>
      <c r="K130" s="10">
        <v>1786632</v>
      </c>
      <c r="L130" s="10">
        <v>0</v>
      </c>
      <c r="M130" s="11">
        <v>17230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</row>
    <row r="131" spans="1:21" ht="23.25" customHeight="1" x14ac:dyDescent="0.25">
      <c r="A131" s="6" t="s">
        <v>24</v>
      </c>
      <c r="B131" s="6" t="s">
        <v>125</v>
      </c>
      <c r="C131" s="98" t="s">
        <v>24</v>
      </c>
      <c r="D131" s="98"/>
      <c r="E131" s="99" t="s">
        <v>126</v>
      </c>
      <c r="F131" s="99"/>
      <c r="G131" s="7">
        <f t="shared" si="7"/>
        <v>1065942</v>
      </c>
      <c r="H131" s="7">
        <f t="shared" si="8"/>
        <v>1065942</v>
      </c>
      <c r="I131" s="7">
        <v>863439</v>
      </c>
      <c r="J131" s="7">
        <v>723465</v>
      </c>
      <c r="K131" s="7">
        <v>139974</v>
      </c>
      <c r="L131" s="7">
        <v>0</v>
      </c>
      <c r="M131" s="8">
        <v>2600</v>
      </c>
      <c r="N131" s="7">
        <v>199903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</row>
    <row r="132" spans="1:21" x14ac:dyDescent="0.25">
      <c r="A132" s="9" t="s">
        <v>24</v>
      </c>
      <c r="B132" s="9" t="s">
        <v>24</v>
      </c>
      <c r="C132" s="94" t="s">
        <v>24</v>
      </c>
      <c r="D132" s="94"/>
      <c r="E132" s="95" t="s">
        <v>24</v>
      </c>
      <c r="F132" s="95"/>
      <c r="G132" s="10">
        <f t="shared" si="7"/>
        <v>1065942</v>
      </c>
      <c r="H132" s="10">
        <f t="shared" si="8"/>
        <v>1065942</v>
      </c>
      <c r="I132" s="10">
        <f>SUM(J132:K132)</f>
        <v>863439</v>
      </c>
      <c r="J132" s="10">
        <v>723465</v>
      </c>
      <c r="K132" s="10">
        <v>139974</v>
      </c>
      <c r="L132" s="10">
        <v>0</v>
      </c>
      <c r="M132" s="11">
        <v>2600</v>
      </c>
      <c r="N132" s="10">
        <v>199903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</row>
    <row r="133" spans="1:21" ht="39" customHeight="1" x14ac:dyDescent="0.25">
      <c r="A133" s="6" t="s">
        <v>24</v>
      </c>
      <c r="B133" s="6" t="s">
        <v>127</v>
      </c>
      <c r="C133" s="98" t="s">
        <v>24</v>
      </c>
      <c r="D133" s="98"/>
      <c r="E133" s="99" t="s">
        <v>128</v>
      </c>
      <c r="F133" s="99"/>
      <c r="G133" s="7">
        <f t="shared" si="7"/>
        <v>95820</v>
      </c>
      <c r="H133" s="7">
        <f t="shared" si="8"/>
        <v>95820</v>
      </c>
      <c r="I133" s="7">
        <v>95420</v>
      </c>
      <c r="J133" s="7">
        <v>85913</v>
      </c>
      <c r="K133" s="7">
        <v>9507</v>
      </c>
      <c r="L133" s="7">
        <v>0</v>
      </c>
      <c r="M133" s="8">
        <v>400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</row>
    <row r="134" spans="1:21" x14ac:dyDescent="0.25">
      <c r="A134" s="9" t="s">
        <v>24</v>
      </c>
      <c r="B134" s="9" t="s">
        <v>24</v>
      </c>
      <c r="C134" s="94" t="s">
        <v>24</v>
      </c>
      <c r="D134" s="94"/>
      <c r="E134" s="95" t="s">
        <v>24</v>
      </c>
      <c r="F134" s="95"/>
      <c r="G134" s="10">
        <f t="shared" ref="G134:G165" si="9">H134+Q134</f>
        <v>95820</v>
      </c>
      <c r="H134" s="10">
        <f t="shared" ref="H134:H165" si="10">I134+L134+M134+N134+O134+P134</f>
        <v>95820</v>
      </c>
      <c r="I134" s="10">
        <f>SUM(J134:K134)</f>
        <v>95420</v>
      </c>
      <c r="J134" s="10">
        <v>85913</v>
      </c>
      <c r="K134" s="10">
        <v>9507</v>
      </c>
      <c r="L134" s="10">
        <v>0</v>
      </c>
      <c r="M134" s="11">
        <v>400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</row>
    <row r="135" spans="1:21" x14ac:dyDescent="0.25">
      <c r="A135" s="6" t="s">
        <v>24</v>
      </c>
      <c r="B135" s="6" t="s">
        <v>129</v>
      </c>
      <c r="C135" s="98" t="s">
        <v>24</v>
      </c>
      <c r="D135" s="98"/>
      <c r="E135" s="99" t="s">
        <v>32</v>
      </c>
      <c r="F135" s="99"/>
      <c r="G135" s="7">
        <f t="shared" si="9"/>
        <v>50000</v>
      </c>
      <c r="H135" s="7">
        <f t="shared" si="10"/>
        <v>50000</v>
      </c>
      <c r="I135" s="7">
        <v>50000</v>
      </c>
      <c r="J135" s="7">
        <v>0</v>
      </c>
      <c r="K135" s="7">
        <v>50000</v>
      </c>
      <c r="L135" s="7">
        <v>0</v>
      </c>
      <c r="M135" s="8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</row>
    <row r="136" spans="1:21" x14ac:dyDescent="0.25">
      <c r="A136" s="9" t="s">
        <v>24</v>
      </c>
      <c r="B136" s="9" t="s">
        <v>24</v>
      </c>
      <c r="C136" s="94" t="s">
        <v>24</v>
      </c>
      <c r="D136" s="94"/>
      <c r="E136" s="95" t="s">
        <v>24</v>
      </c>
      <c r="F136" s="95"/>
      <c r="G136" s="10">
        <f t="shared" si="9"/>
        <v>50000</v>
      </c>
      <c r="H136" s="10">
        <f t="shared" si="10"/>
        <v>50000</v>
      </c>
      <c r="I136" s="10">
        <f>SUM(J136:K136)</f>
        <v>50000</v>
      </c>
      <c r="J136" s="10">
        <v>0</v>
      </c>
      <c r="K136" s="10">
        <v>50000</v>
      </c>
      <c r="L136" s="10">
        <v>0</v>
      </c>
      <c r="M136" s="11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</row>
    <row r="137" spans="1:21" ht="31.5" customHeight="1" x14ac:dyDescent="0.25">
      <c r="A137" s="3" t="s">
        <v>130</v>
      </c>
      <c r="B137" s="3" t="s">
        <v>24</v>
      </c>
      <c r="C137" s="116" t="s">
        <v>24</v>
      </c>
      <c r="D137" s="116"/>
      <c r="E137" s="117" t="s">
        <v>131</v>
      </c>
      <c r="F137" s="117"/>
      <c r="G137" s="4">
        <f t="shared" si="9"/>
        <v>2345860</v>
      </c>
      <c r="H137" s="4">
        <f t="shared" si="10"/>
        <v>2345860</v>
      </c>
      <c r="I137" s="4">
        <v>1914216</v>
      </c>
      <c r="J137" s="4">
        <v>1727866</v>
      </c>
      <c r="K137" s="4">
        <v>186350</v>
      </c>
      <c r="L137" s="4">
        <v>49433</v>
      </c>
      <c r="M137" s="5">
        <v>4550</v>
      </c>
      <c r="N137" s="4">
        <v>377661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</row>
    <row r="138" spans="1:21" ht="30.75" customHeight="1" x14ac:dyDescent="0.25">
      <c r="A138" s="6" t="s">
        <v>24</v>
      </c>
      <c r="B138" s="6" t="s">
        <v>132</v>
      </c>
      <c r="C138" s="98" t="s">
        <v>24</v>
      </c>
      <c r="D138" s="98"/>
      <c r="E138" s="99" t="s">
        <v>133</v>
      </c>
      <c r="F138" s="99"/>
      <c r="G138" s="7">
        <f t="shared" si="9"/>
        <v>49433</v>
      </c>
      <c r="H138" s="7">
        <f t="shared" si="10"/>
        <v>49433</v>
      </c>
      <c r="I138" s="7">
        <v>0</v>
      </c>
      <c r="J138" s="7">
        <v>0</v>
      </c>
      <c r="K138" s="7">
        <v>0</v>
      </c>
      <c r="L138" s="7">
        <v>49433</v>
      </c>
      <c r="M138" s="8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</row>
    <row r="139" spans="1:21" x14ac:dyDescent="0.25">
      <c r="A139" s="9" t="s">
        <v>24</v>
      </c>
      <c r="B139" s="9" t="s">
        <v>24</v>
      </c>
      <c r="C139" s="94" t="s">
        <v>24</v>
      </c>
      <c r="D139" s="94"/>
      <c r="E139" s="95" t="s">
        <v>24</v>
      </c>
      <c r="F139" s="95"/>
      <c r="G139" s="10">
        <f t="shared" si="9"/>
        <v>49433</v>
      </c>
      <c r="H139" s="10">
        <f t="shared" si="10"/>
        <v>49433</v>
      </c>
      <c r="I139" s="10">
        <f>SUM(J139:K139)</f>
        <v>0</v>
      </c>
      <c r="J139" s="10">
        <v>0</v>
      </c>
      <c r="K139" s="10">
        <v>0</v>
      </c>
      <c r="L139" s="10">
        <v>49433</v>
      </c>
      <c r="M139" s="11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</row>
    <row r="140" spans="1:21" x14ac:dyDescent="0.25">
      <c r="A140" s="6" t="s">
        <v>24</v>
      </c>
      <c r="B140" s="6" t="s">
        <v>134</v>
      </c>
      <c r="C140" s="98" t="s">
        <v>24</v>
      </c>
      <c r="D140" s="98"/>
      <c r="E140" s="99" t="s">
        <v>135</v>
      </c>
      <c r="F140" s="99"/>
      <c r="G140" s="7">
        <f t="shared" si="9"/>
        <v>1901883</v>
      </c>
      <c r="H140" s="7">
        <f t="shared" si="10"/>
        <v>1901883</v>
      </c>
      <c r="I140" s="7">
        <v>1897333</v>
      </c>
      <c r="J140" s="7">
        <v>1724483</v>
      </c>
      <c r="K140" s="7">
        <v>172850</v>
      </c>
      <c r="L140" s="7">
        <v>0</v>
      </c>
      <c r="M140" s="8">
        <v>4550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</row>
    <row r="141" spans="1:21" x14ac:dyDescent="0.25">
      <c r="A141" s="9" t="s">
        <v>24</v>
      </c>
      <c r="B141" s="9" t="s">
        <v>24</v>
      </c>
      <c r="C141" s="94" t="s">
        <v>24</v>
      </c>
      <c r="D141" s="94"/>
      <c r="E141" s="95" t="s">
        <v>24</v>
      </c>
      <c r="F141" s="95"/>
      <c r="G141" s="10">
        <f t="shared" si="9"/>
        <v>1901883</v>
      </c>
      <c r="H141" s="10">
        <f t="shared" si="10"/>
        <v>1901883</v>
      </c>
      <c r="I141" s="10">
        <f>SUM(J141:K141)</f>
        <v>1897333</v>
      </c>
      <c r="J141" s="10">
        <v>1724483</v>
      </c>
      <c r="K141" s="10">
        <v>172850</v>
      </c>
      <c r="L141" s="10">
        <v>0</v>
      </c>
      <c r="M141" s="11">
        <v>4550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</row>
    <row r="142" spans="1:21" x14ac:dyDescent="0.25">
      <c r="A142" s="6" t="s">
        <v>24</v>
      </c>
      <c r="B142" s="6" t="s">
        <v>136</v>
      </c>
      <c r="C142" s="98" t="s">
        <v>24</v>
      </c>
      <c r="D142" s="98"/>
      <c r="E142" s="99" t="s">
        <v>32</v>
      </c>
      <c r="F142" s="99"/>
      <c r="G142" s="7">
        <f t="shared" si="9"/>
        <v>394544</v>
      </c>
      <c r="H142" s="7">
        <f t="shared" si="10"/>
        <v>394544</v>
      </c>
      <c r="I142" s="7">
        <v>16883</v>
      </c>
      <c r="J142" s="7">
        <v>3383</v>
      </c>
      <c r="K142" s="7">
        <v>13500</v>
      </c>
      <c r="L142" s="7">
        <v>0</v>
      </c>
      <c r="M142" s="8">
        <v>0</v>
      </c>
      <c r="N142" s="7">
        <v>377661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</row>
    <row r="143" spans="1:21" x14ac:dyDescent="0.25">
      <c r="A143" s="9" t="s">
        <v>24</v>
      </c>
      <c r="B143" s="9" t="s">
        <v>24</v>
      </c>
      <c r="C143" s="94" t="s">
        <v>24</v>
      </c>
      <c r="D143" s="94"/>
      <c r="E143" s="95" t="s">
        <v>24</v>
      </c>
      <c r="F143" s="95"/>
      <c r="G143" s="10">
        <f t="shared" si="9"/>
        <v>394544</v>
      </c>
      <c r="H143" s="10">
        <f t="shared" si="10"/>
        <v>394544</v>
      </c>
      <c r="I143" s="10">
        <f>SUM(J143:K143)</f>
        <v>16883</v>
      </c>
      <c r="J143" s="10">
        <v>3383</v>
      </c>
      <c r="K143" s="10">
        <v>13500</v>
      </c>
      <c r="L143" s="10">
        <v>0</v>
      </c>
      <c r="M143" s="11">
        <v>0</v>
      </c>
      <c r="N143" s="10">
        <v>377661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</row>
    <row r="144" spans="1:21" ht="21" customHeight="1" x14ac:dyDescent="0.25">
      <c r="A144" s="3" t="s">
        <v>137</v>
      </c>
      <c r="B144" s="3" t="s">
        <v>24</v>
      </c>
      <c r="C144" s="116" t="s">
        <v>24</v>
      </c>
      <c r="D144" s="116"/>
      <c r="E144" s="117" t="s">
        <v>138</v>
      </c>
      <c r="F144" s="117"/>
      <c r="G144" s="4">
        <f t="shared" si="9"/>
        <v>6760258</v>
      </c>
      <c r="H144" s="4">
        <f t="shared" si="10"/>
        <v>4539735</v>
      </c>
      <c r="I144" s="4">
        <v>3856446</v>
      </c>
      <c r="J144" s="4">
        <v>2644313</v>
      </c>
      <c r="K144" s="4">
        <v>1212133</v>
      </c>
      <c r="L144" s="4">
        <v>662278</v>
      </c>
      <c r="M144" s="5">
        <v>21011</v>
      </c>
      <c r="N144" s="4">
        <v>0</v>
      </c>
      <c r="O144" s="4">
        <v>0</v>
      </c>
      <c r="P144" s="4">
        <v>0</v>
      </c>
      <c r="Q144" s="4">
        <v>2220523</v>
      </c>
      <c r="R144" s="4">
        <v>2220523</v>
      </c>
      <c r="S144" s="4">
        <v>0</v>
      </c>
      <c r="T144" s="4">
        <v>0</v>
      </c>
      <c r="U144" s="4">
        <v>0</v>
      </c>
    </row>
    <row r="145" spans="1:21" ht="22.5" customHeight="1" x14ac:dyDescent="0.25">
      <c r="A145" s="6" t="s">
        <v>24</v>
      </c>
      <c r="B145" s="6" t="s">
        <v>139</v>
      </c>
      <c r="C145" s="98" t="s">
        <v>24</v>
      </c>
      <c r="D145" s="98"/>
      <c r="E145" s="99" t="s">
        <v>140</v>
      </c>
      <c r="F145" s="99"/>
      <c r="G145" s="7">
        <f t="shared" si="9"/>
        <v>101167</v>
      </c>
      <c r="H145" s="7">
        <f t="shared" si="10"/>
        <v>101167</v>
      </c>
      <c r="I145" s="7">
        <v>101167</v>
      </c>
      <c r="J145" s="7">
        <v>101167</v>
      </c>
      <c r="K145" s="7">
        <v>0</v>
      </c>
      <c r="L145" s="7">
        <v>0</v>
      </c>
      <c r="M145" s="8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</row>
    <row r="146" spans="1:21" x14ac:dyDescent="0.25">
      <c r="A146" s="9" t="s">
        <v>24</v>
      </c>
      <c r="B146" s="9" t="s">
        <v>24</v>
      </c>
      <c r="C146" s="94" t="s">
        <v>24</v>
      </c>
      <c r="D146" s="94"/>
      <c r="E146" s="95" t="s">
        <v>24</v>
      </c>
      <c r="F146" s="95"/>
      <c r="G146" s="10">
        <f t="shared" si="9"/>
        <v>101167</v>
      </c>
      <c r="H146" s="10">
        <f t="shared" si="10"/>
        <v>101167</v>
      </c>
      <c r="I146" s="10">
        <f>SUM(J146:K146)</f>
        <v>101167</v>
      </c>
      <c r="J146" s="10">
        <v>101167</v>
      </c>
      <c r="K146" s="10">
        <v>0</v>
      </c>
      <c r="L146" s="10">
        <v>0</v>
      </c>
      <c r="M146" s="11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</row>
    <row r="147" spans="1:21" ht="33" customHeight="1" x14ac:dyDescent="0.25">
      <c r="A147" s="6" t="s">
        <v>24</v>
      </c>
      <c r="B147" s="6" t="s">
        <v>141</v>
      </c>
      <c r="C147" s="98" t="s">
        <v>24</v>
      </c>
      <c r="D147" s="98"/>
      <c r="E147" s="99" t="s">
        <v>142</v>
      </c>
      <c r="F147" s="99"/>
      <c r="G147" s="7">
        <f t="shared" si="9"/>
        <v>1467943</v>
      </c>
      <c r="H147" s="7">
        <f t="shared" si="10"/>
        <v>1467943</v>
      </c>
      <c r="I147" s="7">
        <v>803814</v>
      </c>
      <c r="J147" s="7">
        <v>700009</v>
      </c>
      <c r="K147" s="7">
        <v>103805</v>
      </c>
      <c r="L147" s="7">
        <v>662278</v>
      </c>
      <c r="M147" s="8">
        <v>1851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</row>
    <row r="148" spans="1:21" x14ac:dyDescent="0.25">
      <c r="A148" s="9" t="s">
        <v>24</v>
      </c>
      <c r="B148" s="9" t="s">
        <v>24</v>
      </c>
      <c r="C148" s="94" t="s">
        <v>24</v>
      </c>
      <c r="D148" s="94"/>
      <c r="E148" s="95" t="s">
        <v>24</v>
      </c>
      <c r="F148" s="95"/>
      <c r="G148" s="10">
        <f t="shared" si="9"/>
        <v>1467943</v>
      </c>
      <c r="H148" s="10">
        <f t="shared" si="10"/>
        <v>1467943</v>
      </c>
      <c r="I148" s="10">
        <f>SUM(J148:K148)</f>
        <v>803814</v>
      </c>
      <c r="J148" s="10">
        <v>700009</v>
      </c>
      <c r="K148" s="10">
        <v>103805</v>
      </c>
      <c r="L148" s="10">
        <v>662278</v>
      </c>
      <c r="M148" s="11">
        <v>1851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</row>
    <row r="149" spans="1:21" ht="25.5" customHeight="1" x14ac:dyDescent="0.25">
      <c r="A149" s="6" t="s">
        <v>24</v>
      </c>
      <c r="B149" s="6" t="s">
        <v>143</v>
      </c>
      <c r="C149" s="98" t="s">
        <v>24</v>
      </c>
      <c r="D149" s="98"/>
      <c r="E149" s="99" t="s">
        <v>144</v>
      </c>
      <c r="F149" s="99"/>
      <c r="G149" s="7">
        <f t="shared" si="9"/>
        <v>3370327</v>
      </c>
      <c r="H149" s="7">
        <f t="shared" si="10"/>
        <v>1149804</v>
      </c>
      <c r="I149" s="7">
        <v>1146704</v>
      </c>
      <c r="J149" s="7">
        <v>892867</v>
      </c>
      <c r="K149" s="7">
        <v>253837</v>
      </c>
      <c r="L149" s="7">
        <v>0</v>
      </c>
      <c r="M149" s="8">
        <v>3100</v>
      </c>
      <c r="N149" s="7">
        <v>0</v>
      </c>
      <c r="O149" s="7">
        <v>0</v>
      </c>
      <c r="P149" s="7">
        <v>0</v>
      </c>
      <c r="Q149" s="7">
        <v>2220523</v>
      </c>
      <c r="R149" s="7">
        <v>2220523</v>
      </c>
      <c r="S149" s="7">
        <v>0</v>
      </c>
      <c r="T149" s="7">
        <v>0</v>
      </c>
      <c r="U149" s="7">
        <v>0</v>
      </c>
    </row>
    <row r="150" spans="1:21" x14ac:dyDescent="0.25">
      <c r="A150" s="9" t="s">
        <v>24</v>
      </c>
      <c r="B150" s="9" t="s">
        <v>24</v>
      </c>
      <c r="C150" s="94" t="s">
        <v>24</v>
      </c>
      <c r="D150" s="94"/>
      <c r="E150" s="95" t="s">
        <v>24</v>
      </c>
      <c r="F150" s="95"/>
      <c r="G150" s="10">
        <f t="shared" si="9"/>
        <v>3370327</v>
      </c>
      <c r="H150" s="10">
        <f t="shared" si="10"/>
        <v>1149804</v>
      </c>
      <c r="I150" s="10">
        <f>SUM(J150:K150)</f>
        <v>1146704</v>
      </c>
      <c r="J150" s="10">
        <v>892867</v>
      </c>
      <c r="K150" s="10">
        <v>253837</v>
      </c>
      <c r="L150" s="10">
        <v>0</v>
      </c>
      <c r="M150" s="11">
        <v>3100</v>
      </c>
      <c r="N150" s="10">
        <v>0</v>
      </c>
      <c r="O150" s="10">
        <v>0</v>
      </c>
      <c r="P150" s="10">
        <v>0</v>
      </c>
      <c r="Q150" s="10">
        <v>2220523</v>
      </c>
      <c r="R150" s="10">
        <v>2220523</v>
      </c>
      <c r="S150" s="10">
        <v>0</v>
      </c>
      <c r="T150" s="10">
        <v>0</v>
      </c>
      <c r="U150" s="10">
        <v>0</v>
      </c>
    </row>
    <row r="151" spans="1:21" x14ac:dyDescent="0.25">
      <c r="A151" s="6" t="s">
        <v>24</v>
      </c>
      <c r="B151" s="6" t="s">
        <v>145</v>
      </c>
      <c r="C151" s="98" t="s">
        <v>24</v>
      </c>
      <c r="D151" s="98"/>
      <c r="E151" s="99" t="s">
        <v>146</v>
      </c>
      <c r="F151" s="99"/>
      <c r="G151" s="7">
        <f t="shared" si="9"/>
        <v>1487802</v>
      </c>
      <c r="H151" s="7">
        <f t="shared" si="10"/>
        <v>1487802</v>
      </c>
      <c r="I151" s="7">
        <v>1472242</v>
      </c>
      <c r="J151" s="7">
        <v>826457</v>
      </c>
      <c r="K151" s="7">
        <v>645785</v>
      </c>
      <c r="L151" s="7">
        <v>0</v>
      </c>
      <c r="M151" s="8">
        <v>15560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</row>
    <row r="152" spans="1:21" x14ac:dyDescent="0.25">
      <c r="A152" s="9" t="s">
        <v>24</v>
      </c>
      <c r="B152" s="9" t="s">
        <v>24</v>
      </c>
      <c r="C152" s="94" t="s">
        <v>24</v>
      </c>
      <c r="D152" s="94"/>
      <c r="E152" s="95" t="s">
        <v>24</v>
      </c>
      <c r="F152" s="95"/>
      <c r="G152" s="10">
        <f t="shared" si="9"/>
        <v>1487802</v>
      </c>
      <c r="H152" s="10">
        <f t="shared" si="10"/>
        <v>1487802</v>
      </c>
      <c r="I152" s="10">
        <f>SUM(J152:K152)</f>
        <v>1472242</v>
      </c>
      <c r="J152" s="10">
        <v>826457</v>
      </c>
      <c r="K152" s="10">
        <v>645785</v>
      </c>
      <c r="L152" s="10">
        <v>0</v>
      </c>
      <c r="M152" s="11">
        <v>15560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</row>
    <row r="153" spans="1:21" x14ac:dyDescent="0.25">
      <c r="A153" s="6" t="s">
        <v>24</v>
      </c>
      <c r="B153" s="6" t="s">
        <v>147</v>
      </c>
      <c r="C153" s="98" t="s">
        <v>24</v>
      </c>
      <c r="D153" s="98"/>
      <c r="E153" s="99" t="s">
        <v>148</v>
      </c>
      <c r="F153" s="99"/>
      <c r="G153" s="7">
        <f t="shared" si="9"/>
        <v>187314</v>
      </c>
      <c r="H153" s="7">
        <f t="shared" si="10"/>
        <v>187314</v>
      </c>
      <c r="I153" s="7">
        <v>186814</v>
      </c>
      <c r="J153" s="7">
        <v>123813</v>
      </c>
      <c r="K153" s="7">
        <v>63001</v>
      </c>
      <c r="L153" s="7">
        <v>0</v>
      </c>
      <c r="M153" s="8">
        <v>500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</row>
    <row r="154" spans="1:21" x14ac:dyDescent="0.25">
      <c r="A154" s="9" t="s">
        <v>24</v>
      </c>
      <c r="B154" s="9" t="s">
        <v>24</v>
      </c>
      <c r="C154" s="94" t="s">
        <v>24</v>
      </c>
      <c r="D154" s="94"/>
      <c r="E154" s="95" t="s">
        <v>24</v>
      </c>
      <c r="F154" s="95"/>
      <c r="G154" s="10">
        <f t="shared" si="9"/>
        <v>187314</v>
      </c>
      <c r="H154" s="10">
        <f t="shared" si="10"/>
        <v>187314</v>
      </c>
      <c r="I154" s="10">
        <f>SUM(J154:K154)</f>
        <v>186814</v>
      </c>
      <c r="J154" s="10">
        <v>123813</v>
      </c>
      <c r="K154" s="10">
        <v>63001</v>
      </c>
      <c r="L154" s="10">
        <v>0</v>
      </c>
      <c r="M154" s="11">
        <v>500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</row>
    <row r="155" spans="1:21" ht="21" customHeight="1" x14ac:dyDescent="0.25">
      <c r="A155" s="6" t="s">
        <v>24</v>
      </c>
      <c r="B155" s="6" t="s">
        <v>149</v>
      </c>
      <c r="C155" s="98" t="s">
        <v>24</v>
      </c>
      <c r="D155" s="98"/>
      <c r="E155" s="99" t="s">
        <v>104</v>
      </c>
      <c r="F155" s="99"/>
      <c r="G155" s="7">
        <f t="shared" si="9"/>
        <v>12726</v>
      </c>
      <c r="H155" s="7">
        <f t="shared" si="10"/>
        <v>12726</v>
      </c>
      <c r="I155" s="7">
        <v>12726</v>
      </c>
      <c r="J155" s="7">
        <v>0</v>
      </c>
      <c r="K155" s="7">
        <v>12726</v>
      </c>
      <c r="L155" s="7">
        <v>0</v>
      </c>
      <c r="M155" s="8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</row>
    <row r="156" spans="1:21" x14ac:dyDescent="0.25">
      <c r="A156" s="9" t="s">
        <v>24</v>
      </c>
      <c r="B156" s="9" t="s">
        <v>24</v>
      </c>
      <c r="C156" s="94" t="s">
        <v>24</v>
      </c>
      <c r="D156" s="94"/>
      <c r="E156" s="95" t="s">
        <v>24</v>
      </c>
      <c r="F156" s="95"/>
      <c r="G156" s="10">
        <f t="shared" si="9"/>
        <v>12726</v>
      </c>
      <c r="H156" s="10">
        <f t="shared" si="10"/>
        <v>12726</v>
      </c>
      <c r="I156" s="10">
        <f>SUM(J156:K156)</f>
        <v>12726</v>
      </c>
      <c r="J156" s="10">
        <v>0</v>
      </c>
      <c r="K156" s="10">
        <v>12726</v>
      </c>
      <c r="L156" s="10">
        <v>0</v>
      </c>
      <c r="M156" s="11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</row>
    <row r="157" spans="1:21" x14ac:dyDescent="0.25">
      <c r="A157" s="6" t="s">
        <v>24</v>
      </c>
      <c r="B157" s="6" t="s">
        <v>150</v>
      </c>
      <c r="C157" s="98" t="s">
        <v>24</v>
      </c>
      <c r="D157" s="98"/>
      <c r="E157" s="99" t="s">
        <v>32</v>
      </c>
      <c r="F157" s="99"/>
      <c r="G157" s="7">
        <f t="shared" si="9"/>
        <v>132979</v>
      </c>
      <c r="H157" s="7">
        <f t="shared" si="10"/>
        <v>132979</v>
      </c>
      <c r="I157" s="7">
        <v>132979</v>
      </c>
      <c r="J157" s="7">
        <v>0</v>
      </c>
      <c r="K157" s="7">
        <v>132979</v>
      </c>
      <c r="L157" s="7">
        <v>0</v>
      </c>
      <c r="M157" s="8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</row>
    <row r="158" spans="1:21" x14ac:dyDescent="0.25">
      <c r="A158" s="9" t="s">
        <v>24</v>
      </c>
      <c r="B158" s="9" t="s">
        <v>24</v>
      </c>
      <c r="C158" s="94" t="s">
        <v>24</v>
      </c>
      <c r="D158" s="94"/>
      <c r="E158" s="95" t="s">
        <v>24</v>
      </c>
      <c r="F158" s="95"/>
      <c r="G158" s="10">
        <f t="shared" si="9"/>
        <v>132979</v>
      </c>
      <c r="H158" s="10">
        <f t="shared" si="10"/>
        <v>132979</v>
      </c>
      <c r="I158" s="10">
        <f>SUM(J158:K158)</f>
        <v>132979</v>
      </c>
      <c r="J158" s="10">
        <v>0</v>
      </c>
      <c r="K158" s="10">
        <v>132979</v>
      </c>
      <c r="L158" s="10">
        <v>0</v>
      </c>
      <c r="M158" s="11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</row>
    <row r="159" spans="1:21" x14ac:dyDescent="0.25">
      <c r="A159" s="3" t="s">
        <v>151</v>
      </c>
      <c r="B159" s="3" t="s">
        <v>24</v>
      </c>
      <c r="C159" s="116" t="s">
        <v>24</v>
      </c>
      <c r="D159" s="116"/>
      <c r="E159" s="117" t="s">
        <v>152</v>
      </c>
      <c r="F159" s="117"/>
      <c r="G159" s="4">
        <f t="shared" si="9"/>
        <v>4042015</v>
      </c>
      <c r="H159" s="4">
        <f t="shared" si="10"/>
        <v>4042015</v>
      </c>
      <c r="I159" s="4">
        <v>1630060</v>
      </c>
      <c r="J159" s="4">
        <v>955794</v>
      </c>
      <c r="K159" s="4">
        <v>674266</v>
      </c>
      <c r="L159" s="4">
        <v>0</v>
      </c>
      <c r="M159" s="5">
        <v>1079265</v>
      </c>
      <c r="N159" s="4">
        <v>1332690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</row>
    <row r="160" spans="1:21" x14ac:dyDescent="0.25">
      <c r="A160" s="6" t="s">
        <v>24</v>
      </c>
      <c r="B160" s="6" t="s">
        <v>153</v>
      </c>
      <c r="C160" s="98" t="s">
        <v>24</v>
      </c>
      <c r="D160" s="98"/>
      <c r="E160" s="99" t="s">
        <v>154</v>
      </c>
      <c r="F160" s="99"/>
      <c r="G160" s="7">
        <f t="shared" si="9"/>
        <v>2500839</v>
      </c>
      <c r="H160" s="7">
        <f t="shared" si="10"/>
        <v>2500839</v>
      </c>
      <c r="I160" s="7">
        <v>232050</v>
      </c>
      <c r="J160" s="7">
        <v>132487</v>
      </c>
      <c r="K160" s="7">
        <v>99563</v>
      </c>
      <c r="L160" s="7">
        <v>0</v>
      </c>
      <c r="M160" s="8">
        <v>936099</v>
      </c>
      <c r="N160" s="7">
        <v>1332690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</row>
    <row r="161" spans="1:21" x14ac:dyDescent="0.25">
      <c r="A161" s="9" t="s">
        <v>24</v>
      </c>
      <c r="B161" s="9" t="s">
        <v>24</v>
      </c>
      <c r="C161" s="94" t="s">
        <v>24</v>
      </c>
      <c r="D161" s="94"/>
      <c r="E161" s="95" t="s">
        <v>24</v>
      </c>
      <c r="F161" s="95"/>
      <c r="G161" s="10">
        <f t="shared" si="9"/>
        <v>2500839</v>
      </c>
      <c r="H161" s="10">
        <f t="shared" si="10"/>
        <v>2500839</v>
      </c>
      <c r="I161" s="10">
        <f>SUM(J161:K161)</f>
        <v>232050</v>
      </c>
      <c r="J161" s="10">
        <v>132487</v>
      </c>
      <c r="K161" s="10">
        <v>99563</v>
      </c>
      <c r="L161" s="10">
        <v>0</v>
      </c>
      <c r="M161" s="11">
        <v>936099</v>
      </c>
      <c r="N161" s="10">
        <v>1332690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</row>
    <row r="162" spans="1:21" ht="22.5" customHeight="1" x14ac:dyDescent="0.25">
      <c r="A162" s="6" t="s">
        <v>24</v>
      </c>
      <c r="B162" s="6" t="s">
        <v>155</v>
      </c>
      <c r="C162" s="98" t="s">
        <v>24</v>
      </c>
      <c r="D162" s="98"/>
      <c r="E162" s="99" t="s">
        <v>156</v>
      </c>
      <c r="F162" s="99"/>
      <c r="G162" s="7">
        <f t="shared" si="9"/>
        <v>1491176</v>
      </c>
      <c r="H162" s="7">
        <f t="shared" si="10"/>
        <v>1491176</v>
      </c>
      <c r="I162" s="7">
        <v>1348010</v>
      </c>
      <c r="J162" s="7">
        <v>823307</v>
      </c>
      <c r="K162" s="7">
        <v>524703</v>
      </c>
      <c r="L162" s="7">
        <v>0</v>
      </c>
      <c r="M162" s="8">
        <v>143166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</row>
    <row r="163" spans="1:21" x14ac:dyDescent="0.25">
      <c r="A163" s="9" t="s">
        <v>24</v>
      </c>
      <c r="B163" s="9" t="s">
        <v>24</v>
      </c>
      <c r="C163" s="94" t="s">
        <v>24</v>
      </c>
      <c r="D163" s="94"/>
      <c r="E163" s="95" t="s">
        <v>24</v>
      </c>
      <c r="F163" s="95"/>
      <c r="G163" s="10">
        <f t="shared" si="9"/>
        <v>1491176</v>
      </c>
      <c r="H163" s="10">
        <f t="shared" si="10"/>
        <v>1491176</v>
      </c>
      <c r="I163" s="10">
        <f>SUM(J163:K163)</f>
        <v>1348010</v>
      </c>
      <c r="J163" s="10">
        <v>823307</v>
      </c>
      <c r="K163" s="10">
        <v>524703</v>
      </c>
      <c r="L163" s="10">
        <v>0</v>
      </c>
      <c r="M163" s="11">
        <v>143166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</row>
    <row r="164" spans="1:21" x14ac:dyDescent="0.25">
      <c r="A164" s="6" t="s">
        <v>24</v>
      </c>
      <c r="B164" s="6" t="s">
        <v>157</v>
      </c>
      <c r="C164" s="98" t="s">
        <v>24</v>
      </c>
      <c r="D164" s="98"/>
      <c r="E164" s="99" t="s">
        <v>32</v>
      </c>
      <c r="F164" s="99"/>
      <c r="G164" s="7">
        <f t="shared" si="9"/>
        <v>50000</v>
      </c>
      <c r="H164" s="7">
        <f t="shared" si="10"/>
        <v>50000</v>
      </c>
      <c r="I164" s="7">
        <v>50000</v>
      </c>
      <c r="J164" s="7">
        <v>0</v>
      </c>
      <c r="K164" s="7">
        <v>50000</v>
      </c>
      <c r="L164" s="7">
        <v>0</v>
      </c>
      <c r="M164" s="8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</row>
    <row r="165" spans="1:21" x14ac:dyDescent="0.25">
      <c r="A165" s="9" t="s">
        <v>24</v>
      </c>
      <c r="B165" s="9" t="s">
        <v>24</v>
      </c>
      <c r="C165" s="94" t="s">
        <v>24</v>
      </c>
      <c r="D165" s="94"/>
      <c r="E165" s="95" t="s">
        <v>24</v>
      </c>
      <c r="F165" s="95"/>
      <c r="G165" s="10">
        <f t="shared" si="9"/>
        <v>50000</v>
      </c>
      <c r="H165" s="10">
        <f t="shared" si="10"/>
        <v>50000</v>
      </c>
      <c r="I165" s="10">
        <f>SUM(J165:K165)</f>
        <v>50000</v>
      </c>
      <c r="J165" s="10">
        <v>0</v>
      </c>
      <c r="K165" s="10">
        <v>50000</v>
      </c>
      <c r="L165" s="10">
        <v>0</v>
      </c>
      <c r="M165" s="11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</row>
    <row r="166" spans="1:21" ht="24.75" customHeight="1" x14ac:dyDescent="0.25">
      <c r="A166" s="3" t="s">
        <v>158</v>
      </c>
      <c r="B166" s="3" t="s">
        <v>24</v>
      </c>
      <c r="C166" s="116" t="s">
        <v>24</v>
      </c>
      <c r="D166" s="116"/>
      <c r="E166" s="117" t="s">
        <v>159</v>
      </c>
      <c r="F166" s="117"/>
      <c r="G166" s="4">
        <f t="shared" ref="G166:G180" si="11">H166+Q166</f>
        <v>10000</v>
      </c>
      <c r="H166" s="4">
        <f t="shared" ref="H166:H180" si="12">I166+L166+M166+N166+O166+P166</f>
        <v>10000</v>
      </c>
      <c r="I166" s="4">
        <v>10000</v>
      </c>
      <c r="J166" s="4">
        <v>0</v>
      </c>
      <c r="K166" s="4">
        <v>10000</v>
      </c>
      <c r="L166" s="4">
        <v>0</v>
      </c>
      <c r="M166" s="5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</row>
    <row r="167" spans="1:21" x14ac:dyDescent="0.25">
      <c r="A167" s="6" t="s">
        <v>24</v>
      </c>
      <c r="B167" s="6" t="s">
        <v>160</v>
      </c>
      <c r="C167" s="98" t="s">
        <v>24</v>
      </c>
      <c r="D167" s="98"/>
      <c r="E167" s="99" t="s">
        <v>32</v>
      </c>
      <c r="F167" s="99"/>
      <c r="G167" s="7">
        <f t="shared" si="11"/>
        <v>10000</v>
      </c>
      <c r="H167" s="7">
        <f t="shared" si="12"/>
        <v>10000</v>
      </c>
      <c r="I167" s="7">
        <v>10000</v>
      </c>
      <c r="J167" s="7">
        <v>0</v>
      </c>
      <c r="K167" s="7">
        <v>10000</v>
      </c>
      <c r="L167" s="7">
        <v>0</v>
      </c>
      <c r="M167" s="8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</row>
    <row r="168" spans="1:21" x14ac:dyDescent="0.25">
      <c r="A168" s="9" t="s">
        <v>24</v>
      </c>
      <c r="B168" s="9" t="s">
        <v>24</v>
      </c>
      <c r="C168" s="94" t="s">
        <v>24</v>
      </c>
      <c r="D168" s="94"/>
      <c r="E168" s="95" t="s">
        <v>24</v>
      </c>
      <c r="F168" s="95"/>
      <c r="G168" s="10">
        <f t="shared" si="11"/>
        <v>10000</v>
      </c>
      <c r="H168" s="10">
        <f t="shared" si="12"/>
        <v>10000</v>
      </c>
      <c r="I168" s="10">
        <f>SUM(J168:K168)</f>
        <v>10000</v>
      </c>
      <c r="J168" s="10">
        <v>0</v>
      </c>
      <c r="K168" s="10">
        <v>10000</v>
      </c>
      <c r="L168" s="10">
        <v>0</v>
      </c>
      <c r="M168" s="11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</row>
    <row r="169" spans="1:21" ht="26.25" customHeight="1" x14ac:dyDescent="0.25">
      <c r="A169" s="3" t="s">
        <v>161</v>
      </c>
      <c r="B169" s="3" t="s">
        <v>24</v>
      </c>
      <c r="C169" s="116" t="s">
        <v>24</v>
      </c>
      <c r="D169" s="116"/>
      <c r="E169" s="117" t="s">
        <v>162</v>
      </c>
      <c r="F169" s="117"/>
      <c r="G169" s="4">
        <f t="shared" si="11"/>
        <v>257530</v>
      </c>
      <c r="H169" s="4">
        <f t="shared" si="12"/>
        <v>257530</v>
      </c>
      <c r="I169" s="4">
        <v>137530</v>
      </c>
      <c r="J169" s="4">
        <v>10000</v>
      </c>
      <c r="K169" s="4">
        <v>127530</v>
      </c>
      <c r="L169" s="4">
        <f>L170+L172+L174</f>
        <v>120000</v>
      </c>
      <c r="M169" s="5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</row>
    <row r="170" spans="1:21" x14ac:dyDescent="0.25">
      <c r="A170" s="6" t="s">
        <v>24</v>
      </c>
      <c r="B170" s="6" t="s">
        <v>163</v>
      </c>
      <c r="C170" s="98" t="s">
        <v>24</v>
      </c>
      <c r="D170" s="98"/>
      <c r="E170" s="99" t="s">
        <v>164</v>
      </c>
      <c r="F170" s="99"/>
      <c r="G170" s="7">
        <f t="shared" si="11"/>
        <v>15000</v>
      </c>
      <c r="H170" s="7">
        <f t="shared" si="12"/>
        <v>15000</v>
      </c>
      <c r="I170" s="7">
        <v>15000</v>
      </c>
      <c r="J170" s="7">
        <v>0</v>
      </c>
      <c r="K170" s="7">
        <v>15000</v>
      </c>
      <c r="L170" s="7">
        <v>0</v>
      </c>
      <c r="M170" s="8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</row>
    <row r="171" spans="1:21" x14ac:dyDescent="0.25">
      <c r="A171" s="9" t="s">
        <v>24</v>
      </c>
      <c r="B171" s="9" t="s">
        <v>24</v>
      </c>
      <c r="C171" s="94" t="s">
        <v>24</v>
      </c>
      <c r="D171" s="94"/>
      <c r="E171" s="95" t="s">
        <v>24</v>
      </c>
      <c r="F171" s="95"/>
      <c r="G171" s="10">
        <f t="shared" si="11"/>
        <v>15000</v>
      </c>
      <c r="H171" s="10">
        <f t="shared" si="12"/>
        <v>15000</v>
      </c>
      <c r="I171" s="10">
        <f>SUM(J171:K171)</f>
        <v>15000</v>
      </c>
      <c r="J171" s="10">
        <v>0</v>
      </c>
      <c r="K171" s="10">
        <v>15000</v>
      </c>
      <c r="L171" s="10">
        <v>0</v>
      </c>
      <c r="M171" s="11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</row>
    <row r="172" spans="1:21" ht="24.75" customHeight="1" x14ac:dyDescent="0.25">
      <c r="A172" s="6" t="s">
        <v>24</v>
      </c>
      <c r="B172" s="6" t="s">
        <v>165</v>
      </c>
      <c r="C172" s="98" t="s">
        <v>24</v>
      </c>
      <c r="D172" s="98"/>
      <c r="E172" s="99" t="s">
        <v>166</v>
      </c>
      <c r="F172" s="99"/>
      <c r="G172" s="7">
        <f t="shared" si="11"/>
        <v>70000</v>
      </c>
      <c r="H172" s="7">
        <f t="shared" si="12"/>
        <v>70000</v>
      </c>
      <c r="I172" s="7">
        <v>0</v>
      </c>
      <c r="J172" s="7">
        <v>0</v>
      </c>
      <c r="K172" s="7">
        <v>0</v>
      </c>
      <c r="L172" s="7">
        <v>70000</v>
      </c>
      <c r="M172" s="8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</row>
    <row r="173" spans="1:21" x14ac:dyDescent="0.25">
      <c r="A173" s="9" t="s">
        <v>24</v>
      </c>
      <c r="B173" s="9" t="s">
        <v>24</v>
      </c>
      <c r="C173" s="94" t="s">
        <v>24</v>
      </c>
      <c r="D173" s="94"/>
      <c r="E173" s="95" t="s">
        <v>24</v>
      </c>
      <c r="F173" s="95"/>
      <c r="G173" s="10">
        <f t="shared" si="11"/>
        <v>70000</v>
      </c>
      <c r="H173" s="10">
        <f t="shared" si="12"/>
        <v>70000</v>
      </c>
      <c r="I173" s="10">
        <f>SUM(J173:K173)</f>
        <v>0</v>
      </c>
      <c r="J173" s="10">
        <v>0</v>
      </c>
      <c r="K173" s="10">
        <v>0</v>
      </c>
      <c r="L173" s="10">
        <v>70000</v>
      </c>
      <c r="M173" s="11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</row>
    <row r="174" spans="1:21" x14ac:dyDescent="0.25">
      <c r="A174" s="6" t="s">
        <v>24</v>
      </c>
      <c r="B174" s="6" t="s">
        <v>167</v>
      </c>
      <c r="C174" s="98" t="s">
        <v>24</v>
      </c>
      <c r="D174" s="98"/>
      <c r="E174" s="99" t="s">
        <v>32</v>
      </c>
      <c r="F174" s="99"/>
      <c r="G174" s="7">
        <f t="shared" si="11"/>
        <v>172530</v>
      </c>
      <c r="H174" s="7">
        <f t="shared" si="12"/>
        <v>172530</v>
      </c>
      <c r="I174" s="7">
        <v>122530</v>
      </c>
      <c r="J174" s="7">
        <v>10000</v>
      </c>
      <c r="K174" s="7">
        <v>112530</v>
      </c>
      <c r="L174" s="7">
        <v>50000</v>
      </c>
      <c r="M174" s="8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</row>
    <row r="175" spans="1:21" x14ac:dyDescent="0.25">
      <c r="A175" s="9" t="s">
        <v>24</v>
      </c>
      <c r="B175" s="9" t="s">
        <v>24</v>
      </c>
      <c r="C175" s="94" t="s">
        <v>24</v>
      </c>
      <c r="D175" s="94"/>
      <c r="E175" s="95" t="s">
        <v>24</v>
      </c>
      <c r="F175" s="95"/>
      <c r="G175" s="10">
        <f t="shared" si="11"/>
        <v>172530</v>
      </c>
      <c r="H175" s="10">
        <f t="shared" si="12"/>
        <v>172530</v>
      </c>
      <c r="I175" s="10">
        <f>SUM(J175:K175)</f>
        <v>122530</v>
      </c>
      <c r="J175" s="10">
        <v>10000</v>
      </c>
      <c r="K175" s="10">
        <v>112530</v>
      </c>
      <c r="L175" s="10">
        <v>50000</v>
      </c>
      <c r="M175" s="11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</row>
    <row r="176" spans="1:21" x14ac:dyDescent="0.25">
      <c r="A176" s="3" t="s">
        <v>168</v>
      </c>
      <c r="B176" s="3" t="s">
        <v>24</v>
      </c>
      <c r="C176" s="116" t="s">
        <v>24</v>
      </c>
      <c r="D176" s="116"/>
      <c r="E176" s="117" t="s">
        <v>169</v>
      </c>
      <c r="F176" s="117"/>
      <c r="G176" s="4">
        <f t="shared" si="11"/>
        <v>126000</v>
      </c>
      <c r="H176" s="4">
        <f t="shared" si="12"/>
        <v>126000</v>
      </c>
      <c r="I176" s="4">
        <v>26000</v>
      </c>
      <c r="J176" s="4">
        <v>7500</v>
      </c>
      <c r="K176" s="4">
        <v>18500</v>
      </c>
      <c r="L176" s="4">
        <v>100000</v>
      </c>
      <c r="M176" s="5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</row>
    <row r="177" spans="1:21" ht="22.5" customHeight="1" x14ac:dyDescent="0.25">
      <c r="A177" s="6" t="s">
        <v>24</v>
      </c>
      <c r="B177" s="6" t="s">
        <v>170</v>
      </c>
      <c r="C177" s="98" t="s">
        <v>24</v>
      </c>
      <c r="D177" s="98"/>
      <c r="E177" s="99" t="s">
        <v>171</v>
      </c>
      <c r="F177" s="99"/>
      <c r="G177" s="7">
        <f t="shared" si="11"/>
        <v>100000</v>
      </c>
      <c r="H177" s="7">
        <f t="shared" si="12"/>
        <v>100000</v>
      </c>
      <c r="I177" s="7">
        <v>0</v>
      </c>
      <c r="J177" s="7">
        <v>0</v>
      </c>
      <c r="K177" s="7">
        <v>0</v>
      </c>
      <c r="L177" s="7">
        <v>100000</v>
      </c>
      <c r="M177" s="8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</row>
    <row r="178" spans="1:21" x14ac:dyDescent="0.25">
      <c r="A178" s="9" t="s">
        <v>24</v>
      </c>
      <c r="B178" s="9" t="s">
        <v>24</v>
      </c>
      <c r="C178" s="94" t="s">
        <v>24</v>
      </c>
      <c r="D178" s="94"/>
      <c r="E178" s="95" t="s">
        <v>24</v>
      </c>
      <c r="F178" s="95"/>
      <c r="G178" s="10">
        <f t="shared" si="11"/>
        <v>100000</v>
      </c>
      <c r="H178" s="10">
        <f t="shared" si="12"/>
        <v>100000</v>
      </c>
      <c r="I178" s="10">
        <f>SUM(J178:K178)</f>
        <v>0</v>
      </c>
      <c r="J178" s="10">
        <v>0</v>
      </c>
      <c r="K178" s="10">
        <v>0</v>
      </c>
      <c r="L178" s="10">
        <v>100000</v>
      </c>
      <c r="M178" s="11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</row>
    <row r="179" spans="1:21" x14ac:dyDescent="0.25">
      <c r="A179" s="6" t="s">
        <v>24</v>
      </c>
      <c r="B179" s="6" t="s">
        <v>172</v>
      </c>
      <c r="C179" s="98" t="s">
        <v>24</v>
      </c>
      <c r="D179" s="98"/>
      <c r="E179" s="99" t="s">
        <v>32</v>
      </c>
      <c r="F179" s="99"/>
      <c r="G179" s="7">
        <f t="shared" si="11"/>
        <v>26000</v>
      </c>
      <c r="H179" s="7">
        <f t="shared" si="12"/>
        <v>26000</v>
      </c>
      <c r="I179" s="7">
        <v>26000</v>
      </c>
      <c r="J179" s="7">
        <v>7500</v>
      </c>
      <c r="K179" s="7">
        <v>18500</v>
      </c>
      <c r="L179" s="7">
        <v>0</v>
      </c>
      <c r="M179" s="8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</row>
    <row r="180" spans="1:21" x14ac:dyDescent="0.25">
      <c r="A180" s="9" t="s">
        <v>24</v>
      </c>
      <c r="B180" s="9" t="s">
        <v>24</v>
      </c>
      <c r="C180" s="94" t="s">
        <v>24</v>
      </c>
      <c r="D180" s="94"/>
      <c r="E180" s="95" t="s">
        <v>24</v>
      </c>
      <c r="F180" s="95"/>
      <c r="G180" s="10">
        <f t="shared" si="11"/>
        <v>26000</v>
      </c>
      <c r="H180" s="10">
        <f t="shared" si="12"/>
        <v>26000</v>
      </c>
      <c r="I180" s="10">
        <f>SUM(J180:K180)</f>
        <v>26000</v>
      </c>
      <c r="J180" s="10">
        <v>7500</v>
      </c>
      <c r="K180" s="10">
        <v>18500</v>
      </c>
      <c r="L180" s="10">
        <v>0</v>
      </c>
      <c r="M180" s="11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</row>
    <row r="181" spans="1:21" x14ac:dyDescent="0.25">
      <c r="A181" s="97" t="s">
        <v>195</v>
      </c>
      <c r="B181" s="97"/>
      <c r="C181" s="97"/>
      <c r="D181" s="97"/>
      <c r="E181" s="97"/>
      <c r="F181" s="97"/>
      <c r="G181" s="12">
        <f t="shared" ref="G181:L181" si="13">G38+G41+G48+G53+G58+G61+G66+G75+G78+G81+G86+G119+G128+G137+G144+G159+G166+G169+G176</f>
        <v>106127662</v>
      </c>
      <c r="H181" s="12">
        <f t="shared" si="13"/>
        <v>68200967</v>
      </c>
      <c r="I181" s="12">
        <f t="shared" si="13"/>
        <v>57968315</v>
      </c>
      <c r="J181" s="12">
        <f t="shared" si="13"/>
        <v>43196077</v>
      </c>
      <c r="K181" s="12">
        <f t="shared" si="13"/>
        <v>14772238</v>
      </c>
      <c r="L181" s="12">
        <f t="shared" si="13"/>
        <v>2595583</v>
      </c>
      <c r="M181" s="12">
        <f t="shared" ref="M181:T181" si="14">M38+M41+M48+M53+M58+M61+M66+M75+M78+M81+M86+M119+M128+M137+M144+M159+M166+M169+M176</f>
        <v>1853269</v>
      </c>
      <c r="N181" s="12">
        <f t="shared" si="14"/>
        <v>4789894</v>
      </c>
      <c r="O181" s="12">
        <f t="shared" si="14"/>
        <v>0</v>
      </c>
      <c r="P181" s="12">
        <f t="shared" si="14"/>
        <v>993906</v>
      </c>
      <c r="Q181" s="12">
        <f t="shared" si="14"/>
        <v>37926695</v>
      </c>
      <c r="R181" s="12">
        <f t="shared" si="14"/>
        <v>37626695</v>
      </c>
      <c r="S181" s="12">
        <f>S38+S41+S48+S53+S58+S61+S66+S75+S78+S81+S86+S119+S128+S137+S144+S159+S166+S169+S176</f>
        <v>32271158</v>
      </c>
      <c r="T181" s="12">
        <f t="shared" si="14"/>
        <v>300000</v>
      </c>
      <c r="U181" s="12">
        <f t="shared" ref="U181" si="15">U38+U41+U48+U53+U58+U61+U66+U75+U78+U81+U86+U119+U128+U137+U144+U159+U166+U169+U176</f>
        <v>0</v>
      </c>
    </row>
    <row r="182" spans="1:21" x14ac:dyDescent="0.25">
      <c r="A182" s="14"/>
      <c r="B182" s="14"/>
      <c r="C182" s="14"/>
      <c r="D182" s="14"/>
      <c r="E182" s="14"/>
      <c r="F182" s="14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1" ht="15" customHeight="1" x14ac:dyDescent="0.25">
      <c r="A183" s="114" t="s">
        <v>1</v>
      </c>
      <c r="B183" s="114"/>
      <c r="C183" s="115" t="s">
        <v>173</v>
      </c>
      <c r="D183" s="115"/>
      <c r="E183" s="115"/>
      <c r="F183" s="20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</row>
    <row r="184" spans="1:21" x14ac:dyDescent="0.25">
      <c r="A184" s="94" t="s">
        <v>3</v>
      </c>
      <c r="B184" s="94" t="s">
        <v>4</v>
      </c>
      <c r="C184" s="94" t="s">
        <v>5</v>
      </c>
      <c r="D184" s="94"/>
      <c r="E184" s="94" t="s">
        <v>6</v>
      </c>
      <c r="F184" s="94"/>
      <c r="G184" s="118" t="s">
        <v>7</v>
      </c>
      <c r="H184" s="77" t="s">
        <v>8</v>
      </c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9"/>
    </row>
    <row r="185" spans="1:21" ht="15" customHeight="1" x14ac:dyDescent="0.25">
      <c r="A185" s="94"/>
      <c r="B185" s="94"/>
      <c r="C185" s="94"/>
      <c r="D185" s="94"/>
      <c r="E185" s="94"/>
      <c r="F185" s="94"/>
      <c r="G185" s="82"/>
      <c r="H185" s="80" t="s">
        <v>9</v>
      </c>
      <c r="I185" s="80" t="s">
        <v>10</v>
      </c>
      <c r="J185" s="80"/>
      <c r="K185" s="80"/>
      <c r="L185" s="80"/>
      <c r="M185" s="80"/>
      <c r="N185" s="80"/>
      <c r="O185" s="80"/>
      <c r="P185" s="80"/>
      <c r="Q185" s="81" t="s">
        <v>11</v>
      </c>
      <c r="R185" s="89" t="s">
        <v>10</v>
      </c>
      <c r="S185" s="90"/>
      <c r="T185" s="90"/>
      <c r="U185" s="91"/>
    </row>
    <row r="186" spans="1:21" ht="15" customHeight="1" x14ac:dyDescent="0.25">
      <c r="A186" s="94"/>
      <c r="B186" s="94"/>
      <c r="C186" s="94"/>
      <c r="D186" s="94"/>
      <c r="E186" s="94"/>
      <c r="F186" s="94"/>
      <c r="G186" s="82"/>
      <c r="H186" s="82"/>
      <c r="I186" s="83" t="s">
        <v>12</v>
      </c>
      <c r="J186" s="84" t="s">
        <v>10</v>
      </c>
      <c r="K186" s="85"/>
      <c r="L186" s="83" t="s">
        <v>13</v>
      </c>
      <c r="M186" s="86" t="s">
        <v>14</v>
      </c>
      <c r="N186" s="83" t="s">
        <v>15</v>
      </c>
      <c r="O186" s="83" t="s">
        <v>16</v>
      </c>
      <c r="P186" s="83" t="s">
        <v>17</v>
      </c>
      <c r="Q186" s="82"/>
      <c r="R186" s="74" t="s">
        <v>18</v>
      </c>
      <c r="S186" s="59" t="s">
        <v>19</v>
      </c>
      <c r="T186" s="74" t="s">
        <v>202</v>
      </c>
      <c r="U186" s="69" t="s">
        <v>199</v>
      </c>
    </row>
    <row r="187" spans="1:21" ht="78" x14ac:dyDescent="0.25">
      <c r="A187" s="94"/>
      <c r="B187" s="94"/>
      <c r="C187" s="94"/>
      <c r="D187" s="94"/>
      <c r="E187" s="94"/>
      <c r="F187" s="94"/>
      <c r="G187" s="82"/>
      <c r="H187" s="82"/>
      <c r="I187" s="80"/>
      <c r="J187" s="24" t="s">
        <v>20</v>
      </c>
      <c r="K187" s="25" t="s">
        <v>21</v>
      </c>
      <c r="L187" s="80"/>
      <c r="M187" s="81"/>
      <c r="N187" s="80"/>
      <c r="O187" s="80"/>
      <c r="P187" s="80"/>
      <c r="Q187" s="82"/>
      <c r="R187" s="75"/>
      <c r="S187" s="32" t="s">
        <v>22</v>
      </c>
      <c r="T187" s="75"/>
      <c r="U187" s="70"/>
    </row>
    <row r="188" spans="1:21" ht="11.25" customHeight="1" x14ac:dyDescent="0.25">
      <c r="A188" s="30">
        <v>1</v>
      </c>
      <c r="B188" s="30">
        <v>2</v>
      </c>
      <c r="C188" s="106">
        <v>3</v>
      </c>
      <c r="D188" s="107"/>
      <c r="E188" s="106">
        <v>4</v>
      </c>
      <c r="F188" s="107"/>
      <c r="G188" s="28">
        <v>5</v>
      </c>
      <c r="H188" s="28">
        <v>6</v>
      </c>
      <c r="I188" s="27">
        <v>7</v>
      </c>
      <c r="J188" s="29">
        <v>8</v>
      </c>
      <c r="K188" s="26">
        <v>9</v>
      </c>
      <c r="L188" s="27">
        <v>10</v>
      </c>
      <c r="M188" s="29">
        <v>11</v>
      </c>
      <c r="N188" s="27">
        <v>12</v>
      </c>
      <c r="O188" s="27">
        <v>13</v>
      </c>
      <c r="P188" s="27">
        <v>14</v>
      </c>
      <c r="Q188" s="28">
        <v>15</v>
      </c>
      <c r="R188" s="29">
        <v>16</v>
      </c>
      <c r="S188" s="23">
        <v>17</v>
      </c>
      <c r="T188" s="27">
        <v>18</v>
      </c>
      <c r="U188" s="34">
        <v>19</v>
      </c>
    </row>
    <row r="189" spans="1:21" x14ac:dyDescent="0.25">
      <c r="A189" s="3" t="s">
        <v>50</v>
      </c>
      <c r="B189" s="3" t="s">
        <v>24</v>
      </c>
      <c r="C189" s="116" t="s">
        <v>24</v>
      </c>
      <c r="D189" s="116"/>
      <c r="E189" s="117" t="s">
        <v>51</v>
      </c>
      <c r="F189" s="117"/>
      <c r="G189" s="4">
        <f t="shared" ref="G189:G221" si="16">H189+Q189</f>
        <v>118096</v>
      </c>
      <c r="H189" s="4">
        <f t="shared" ref="H189:H221" si="17">I189+L189+M189+N189+O189+P189</f>
        <v>118096</v>
      </c>
      <c r="I189" s="4">
        <v>118096</v>
      </c>
      <c r="J189" s="4">
        <v>98280</v>
      </c>
      <c r="K189" s="4">
        <v>19816</v>
      </c>
      <c r="L189" s="4">
        <v>0</v>
      </c>
      <c r="M189" s="5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</row>
    <row r="190" spans="1:21" ht="24.75" customHeight="1" x14ac:dyDescent="0.25">
      <c r="A190" s="6" t="s">
        <v>24</v>
      </c>
      <c r="B190" s="6" t="s">
        <v>52</v>
      </c>
      <c r="C190" s="98" t="s">
        <v>24</v>
      </c>
      <c r="D190" s="98"/>
      <c r="E190" s="99" t="s">
        <v>53</v>
      </c>
      <c r="F190" s="99"/>
      <c r="G190" s="7">
        <f t="shared" si="16"/>
        <v>118096</v>
      </c>
      <c r="H190" s="7">
        <f t="shared" si="17"/>
        <v>118096</v>
      </c>
      <c r="I190" s="7">
        <v>118096</v>
      </c>
      <c r="J190" s="7">
        <v>98280</v>
      </c>
      <c r="K190" s="7">
        <v>19816</v>
      </c>
      <c r="L190" s="7">
        <v>0</v>
      </c>
      <c r="M190" s="8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</row>
    <row r="191" spans="1:21" x14ac:dyDescent="0.25">
      <c r="A191" s="9" t="s">
        <v>24</v>
      </c>
      <c r="B191" s="9" t="s">
        <v>24</v>
      </c>
      <c r="C191" s="94" t="s">
        <v>24</v>
      </c>
      <c r="D191" s="94"/>
      <c r="E191" s="95" t="s">
        <v>24</v>
      </c>
      <c r="F191" s="95"/>
      <c r="G191" s="10">
        <f t="shared" si="16"/>
        <v>118096</v>
      </c>
      <c r="H191" s="10">
        <f t="shared" si="17"/>
        <v>118096</v>
      </c>
      <c r="I191" s="10">
        <f>SUM(J191:K191)</f>
        <v>118096</v>
      </c>
      <c r="J191" s="10">
        <v>98280</v>
      </c>
      <c r="K191" s="10">
        <v>19816</v>
      </c>
      <c r="L191" s="10">
        <v>0</v>
      </c>
      <c r="M191" s="11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</row>
    <row r="192" spans="1:21" x14ac:dyDescent="0.25">
      <c r="A192" s="3" t="s">
        <v>54</v>
      </c>
      <c r="B192" s="3" t="s">
        <v>24</v>
      </c>
      <c r="C192" s="116" t="s">
        <v>24</v>
      </c>
      <c r="D192" s="116"/>
      <c r="E192" s="117" t="s">
        <v>55</v>
      </c>
      <c r="F192" s="117"/>
      <c r="G192" s="4">
        <f t="shared" si="16"/>
        <v>334192</v>
      </c>
      <c r="H192" s="4">
        <f t="shared" si="17"/>
        <v>334192</v>
      </c>
      <c r="I192" s="4">
        <v>334192</v>
      </c>
      <c r="J192" s="4">
        <v>305000</v>
      </c>
      <c r="K192" s="4">
        <v>29192</v>
      </c>
      <c r="L192" s="4">
        <v>0</v>
      </c>
      <c r="M192" s="5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</row>
    <row r="193" spans="1:21" x14ac:dyDescent="0.25">
      <c r="A193" s="6" t="s">
        <v>24</v>
      </c>
      <c r="B193" s="6" t="s">
        <v>174</v>
      </c>
      <c r="C193" s="98" t="s">
        <v>24</v>
      </c>
      <c r="D193" s="98"/>
      <c r="E193" s="99" t="s">
        <v>175</v>
      </c>
      <c r="F193" s="99"/>
      <c r="G193" s="7">
        <f t="shared" si="16"/>
        <v>334192</v>
      </c>
      <c r="H193" s="7">
        <f t="shared" si="17"/>
        <v>334192</v>
      </c>
      <c r="I193" s="7">
        <v>334192</v>
      </c>
      <c r="J193" s="7">
        <v>305000</v>
      </c>
      <c r="K193" s="7">
        <v>29192</v>
      </c>
      <c r="L193" s="7">
        <v>0</v>
      </c>
      <c r="M193" s="8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</row>
    <row r="194" spans="1:21" x14ac:dyDescent="0.25">
      <c r="A194" s="9" t="s">
        <v>24</v>
      </c>
      <c r="B194" s="9" t="s">
        <v>24</v>
      </c>
      <c r="C194" s="94" t="s">
        <v>24</v>
      </c>
      <c r="D194" s="94"/>
      <c r="E194" s="95" t="s">
        <v>24</v>
      </c>
      <c r="F194" s="95"/>
      <c r="G194" s="10">
        <f t="shared" si="16"/>
        <v>334192</v>
      </c>
      <c r="H194" s="10">
        <f t="shared" si="17"/>
        <v>334192</v>
      </c>
      <c r="I194" s="10">
        <f>SUM(J194:K194)</f>
        <v>334192</v>
      </c>
      <c r="J194" s="10">
        <v>305000</v>
      </c>
      <c r="K194" s="10">
        <v>29192</v>
      </c>
      <c r="L194" s="10">
        <v>0</v>
      </c>
      <c r="M194" s="11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</row>
    <row r="195" spans="1:21" x14ac:dyDescent="0.25">
      <c r="A195" s="3" t="s">
        <v>23</v>
      </c>
      <c r="B195" s="3" t="s">
        <v>24</v>
      </c>
      <c r="C195" s="116" t="s">
        <v>24</v>
      </c>
      <c r="D195" s="116"/>
      <c r="E195" s="117" t="s">
        <v>25</v>
      </c>
      <c r="F195" s="117"/>
      <c r="G195" s="4">
        <f t="shared" si="16"/>
        <v>136460</v>
      </c>
      <c r="H195" s="4">
        <f t="shared" si="17"/>
        <v>136460</v>
      </c>
      <c r="I195" s="4">
        <v>136360</v>
      </c>
      <c r="J195" s="4">
        <v>134570</v>
      </c>
      <c r="K195" s="4">
        <v>1790</v>
      </c>
      <c r="L195" s="4">
        <v>0</v>
      </c>
      <c r="M195" s="5">
        <v>100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</row>
    <row r="196" spans="1:21" x14ac:dyDescent="0.25">
      <c r="A196" s="6" t="s">
        <v>24</v>
      </c>
      <c r="B196" s="6" t="s">
        <v>176</v>
      </c>
      <c r="C196" s="98" t="s">
        <v>24</v>
      </c>
      <c r="D196" s="98"/>
      <c r="E196" s="99" t="s">
        <v>177</v>
      </c>
      <c r="F196" s="99"/>
      <c r="G196" s="7">
        <f t="shared" si="16"/>
        <v>125460</v>
      </c>
      <c r="H196" s="7">
        <f t="shared" si="17"/>
        <v>125460</v>
      </c>
      <c r="I196" s="7">
        <v>125460</v>
      </c>
      <c r="J196" s="7">
        <v>125270</v>
      </c>
      <c r="K196" s="7">
        <v>190</v>
      </c>
      <c r="L196" s="7">
        <v>0</v>
      </c>
      <c r="M196" s="8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</row>
    <row r="197" spans="1:21" x14ac:dyDescent="0.25">
      <c r="A197" s="9" t="s">
        <v>24</v>
      </c>
      <c r="B197" s="9" t="s">
        <v>24</v>
      </c>
      <c r="C197" s="94" t="s">
        <v>24</v>
      </c>
      <c r="D197" s="94"/>
      <c r="E197" s="95" t="s">
        <v>24</v>
      </c>
      <c r="F197" s="95"/>
      <c r="G197" s="10">
        <f t="shared" si="16"/>
        <v>125460</v>
      </c>
      <c r="H197" s="10">
        <f t="shared" si="17"/>
        <v>125460</v>
      </c>
      <c r="I197" s="10">
        <f>SUM(J197:K197)</f>
        <v>125460</v>
      </c>
      <c r="J197" s="10">
        <v>125270</v>
      </c>
      <c r="K197" s="10">
        <v>190</v>
      </c>
      <c r="L197" s="10">
        <v>0</v>
      </c>
      <c r="M197" s="11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</row>
    <row r="198" spans="1:21" x14ac:dyDescent="0.25">
      <c r="A198" s="6" t="s">
        <v>24</v>
      </c>
      <c r="B198" s="6" t="s">
        <v>26</v>
      </c>
      <c r="C198" s="98" t="s">
        <v>24</v>
      </c>
      <c r="D198" s="98"/>
      <c r="E198" s="99" t="s">
        <v>27</v>
      </c>
      <c r="F198" s="99"/>
      <c r="G198" s="7">
        <f t="shared" si="16"/>
        <v>11000</v>
      </c>
      <c r="H198" s="7">
        <f t="shared" si="17"/>
        <v>11000</v>
      </c>
      <c r="I198" s="7">
        <v>10900</v>
      </c>
      <c r="J198" s="7">
        <v>9300</v>
      </c>
      <c r="K198" s="7">
        <v>1600</v>
      </c>
      <c r="L198" s="7">
        <v>0</v>
      </c>
      <c r="M198" s="8">
        <v>100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</row>
    <row r="199" spans="1:21" x14ac:dyDescent="0.25">
      <c r="A199" s="9" t="s">
        <v>24</v>
      </c>
      <c r="B199" s="9" t="s">
        <v>24</v>
      </c>
      <c r="C199" s="94" t="s">
        <v>24</v>
      </c>
      <c r="D199" s="94"/>
      <c r="E199" s="95" t="s">
        <v>24</v>
      </c>
      <c r="F199" s="95"/>
      <c r="G199" s="10">
        <f t="shared" si="16"/>
        <v>11000</v>
      </c>
      <c r="H199" s="10">
        <f t="shared" si="17"/>
        <v>11000</v>
      </c>
      <c r="I199" s="10">
        <f>SUM(J199:K199)</f>
        <v>10900</v>
      </c>
      <c r="J199" s="10">
        <v>9300</v>
      </c>
      <c r="K199" s="10">
        <v>1600</v>
      </c>
      <c r="L199" s="10">
        <v>0</v>
      </c>
      <c r="M199" s="11">
        <v>100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</row>
    <row r="200" spans="1:21" ht="28.5" customHeight="1" x14ac:dyDescent="0.25">
      <c r="A200" s="3" t="s">
        <v>66</v>
      </c>
      <c r="B200" s="3" t="s">
        <v>24</v>
      </c>
      <c r="C200" s="116" t="s">
        <v>24</v>
      </c>
      <c r="D200" s="116"/>
      <c r="E200" s="117" t="s">
        <v>67</v>
      </c>
      <c r="F200" s="117"/>
      <c r="G200" s="4">
        <f t="shared" si="16"/>
        <v>5502010</v>
      </c>
      <c r="H200" s="4">
        <f t="shared" si="17"/>
        <v>5502010</v>
      </c>
      <c r="I200" s="4">
        <v>5271610</v>
      </c>
      <c r="J200" s="4">
        <v>4894210</v>
      </c>
      <c r="K200" s="4">
        <v>377400</v>
      </c>
      <c r="L200" s="4">
        <v>0</v>
      </c>
      <c r="M200" s="5">
        <v>230400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</row>
    <row r="201" spans="1:21" ht="31.5" customHeight="1" x14ac:dyDescent="0.25">
      <c r="A201" s="6" t="s">
        <v>24</v>
      </c>
      <c r="B201" s="6" t="s">
        <v>178</v>
      </c>
      <c r="C201" s="98" t="s">
        <v>24</v>
      </c>
      <c r="D201" s="98"/>
      <c r="E201" s="99" t="s">
        <v>179</v>
      </c>
      <c r="F201" s="99"/>
      <c r="G201" s="7">
        <f t="shared" si="16"/>
        <v>5490010</v>
      </c>
      <c r="H201" s="7">
        <f t="shared" si="17"/>
        <v>5490010</v>
      </c>
      <c r="I201" s="7">
        <v>5259610</v>
      </c>
      <c r="J201" s="7">
        <v>4894210</v>
      </c>
      <c r="K201" s="7">
        <v>365400</v>
      </c>
      <c r="L201" s="7">
        <v>0</v>
      </c>
      <c r="M201" s="8">
        <v>230400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</row>
    <row r="202" spans="1:21" x14ac:dyDescent="0.25">
      <c r="A202" s="9" t="s">
        <v>24</v>
      </c>
      <c r="B202" s="9" t="s">
        <v>24</v>
      </c>
      <c r="C202" s="94" t="s">
        <v>24</v>
      </c>
      <c r="D202" s="94"/>
      <c r="E202" s="95" t="s">
        <v>24</v>
      </c>
      <c r="F202" s="95"/>
      <c r="G202" s="10">
        <f t="shared" si="16"/>
        <v>5490010</v>
      </c>
      <c r="H202" s="10">
        <f t="shared" si="17"/>
        <v>5490010</v>
      </c>
      <c r="I202" s="10">
        <f>SUM(J202:K202)</f>
        <v>5259610</v>
      </c>
      <c r="J202" s="10">
        <v>4894210</v>
      </c>
      <c r="K202" s="10">
        <v>365400</v>
      </c>
      <c r="L202" s="10">
        <v>0</v>
      </c>
      <c r="M202" s="11">
        <v>230400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</row>
    <row r="203" spans="1:21" x14ac:dyDescent="0.25">
      <c r="A203" s="6" t="s">
        <v>24</v>
      </c>
      <c r="B203" s="6" t="s">
        <v>180</v>
      </c>
      <c r="C203" s="98" t="s">
        <v>24</v>
      </c>
      <c r="D203" s="98"/>
      <c r="E203" s="99" t="s">
        <v>181</v>
      </c>
      <c r="F203" s="99"/>
      <c r="G203" s="7">
        <f t="shared" si="16"/>
        <v>12000</v>
      </c>
      <c r="H203" s="7">
        <f t="shared" si="17"/>
        <v>12000</v>
      </c>
      <c r="I203" s="7">
        <v>12000</v>
      </c>
      <c r="J203" s="7">
        <v>0</v>
      </c>
      <c r="K203" s="7">
        <v>12000</v>
      </c>
      <c r="L203" s="7">
        <v>0</v>
      </c>
      <c r="M203" s="8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</row>
    <row r="204" spans="1:21" x14ac:dyDescent="0.25">
      <c r="A204" s="9" t="s">
        <v>24</v>
      </c>
      <c r="B204" s="9" t="s">
        <v>24</v>
      </c>
      <c r="C204" s="94" t="s">
        <v>24</v>
      </c>
      <c r="D204" s="94"/>
      <c r="E204" s="95" t="s">
        <v>24</v>
      </c>
      <c r="F204" s="95"/>
      <c r="G204" s="10">
        <f t="shared" si="16"/>
        <v>12000</v>
      </c>
      <c r="H204" s="10">
        <f t="shared" si="17"/>
        <v>12000</v>
      </c>
      <c r="I204" s="10">
        <f>SUM(J204:K204)</f>
        <v>12000</v>
      </c>
      <c r="J204" s="10">
        <v>0</v>
      </c>
      <c r="K204" s="10">
        <v>12000</v>
      </c>
      <c r="L204" s="10">
        <v>0</v>
      </c>
      <c r="M204" s="11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</row>
    <row r="205" spans="1:21" x14ac:dyDescent="0.25">
      <c r="A205" s="3" t="s">
        <v>182</v>
      </c>
      <c r="B205" s="3" t="s">
        <v>24</v>
      </c>
      <c r="C205" s="116" t="s">
        <v>24</v>
      </c>
      <c r="D205" s="116"/>
      <c r="E205" s="117" t="s">
        <v>183</v>
      </c>
      <c r="F205" s="117"/>
      <c r="G205" s="4">
        <f t="shared" si="16"/>
        <v>198000</v>
      </c>
      <c r="H205" s="4">
        <f t="shared" si="17"/>
        <v>198000</v>
      </c>
      <c r="I205" s="4">
        <f>SUM(J205:K205)</f>
        <v>77880</v>
      </c>
      <c r="J205" s="4">
        <v>0</v>
      </c>
      <c r="K205" s="4">
        <v>77880</v>
      </c>
      <c r="L205" s="4">
        <v>120120</v>
      </c>
      <c r="M205" s="5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</row>
    <row r="206" spans="1:21" x14ac:dyDescent="0.25">
      <c r="A206" s="6" t="s">
        <v>24</v>
      </c>
      <c r="B206" s="6" t="s">
        <v>184</v>
      </c>
      <c r="C206" s="98" t="s">
        <v>24</v>
      </c>
      <c r="D206" s="98"/>
      <c r="E206" s="99" t="s">
        <v>185</v>
      </c>
      <c r="F206" s="99"/>
      <c r="G206" s="7">
        <f t="shared" si="16"/>
        <v>198000</v>
      </c>
      <c r="H206" s="7">
        <f>I206+L206+M206+N206+O206+P206</f>
        <v>198000</v>
      </c>
      <c r="I206" s="7">
        <f>SUM(J206:K206)</f>
        <v>77880</v>
      </c>
      <c r="J206" s="7">
        <v>0</v>
      </c>
      <c r="K206" s="7">
        <v>77880</v>
      </c>
      <c r="L206" s="7">
        <v>120120</v>
      </c>
      <c r="M206" s="8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</row>
    <row r="207" spans="1:21" x14ac:dyDescent="0.25">
      <c r="A207" s="9" t="s">
        <v>24</v>
      </c>
      <c r="B207" s="9" t="s">
        <v>24</v>
      </c>
      <c r="C207" s="94" t="s">
        <v>24</v>
      </c>
      <c r="D207" s="94"/>
      <c r="E207" s="95" t="s">
        <v>24</v>
      </c>
      <c r="F207" s="95"/>
      <c r="G207" s="10">
        <f t="shared" si="16"/>
        <v>198000</v>
      </c>
      <c r="H207" s="10">
        <f t="shared" si="17"/>
        <v>198000</v>
      </c>
      <c r="I207" s="10">
        <f>SUM(J207:K207)</f>
        <v>77880</v>
      </c>
      <c r="J207" s="10">
        <v>0</v>
      </c>
      <c r="K207" s="10">
        <v>77880</v>
      </c>
      <c r="L207" s="10">
        <v>120120</v>
      </c>
      <c r="M207" s="11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</row>
    <row r="208" spans="1:21" x14ac:dyDescent="0.25">
      <c r="A208" s="3" t="s">
        <v>112</v>
      </c>
      <c r="B208" s="3" t="s">
        <v>24</v>
      </c>
      <c r="C208" s="116" t="s">
        <v>24</v>
      </c>
      <c r="D208" s="116"/>
      <c r="E208" s="117" t="s">
        <v>113</v>
      </c>
      <c r="F208" s="117"/>
      <c r="G208" s="4">
        <f t="shared" si="16"/>
        <v>1163400</v>
      </c>
      <c r="H208" s="4">
        <f t="shared" si="17"/>
        <v>1163400</v>
      </c>
      <c r="I208" s="4">
        <v>1163400</v>
      </c>
      <c r="J208" s="4">
        <v>0</v>
      </c>
      <c r="K208" s="4">
        <v>1163400</v>
      </c>
      <c r="L208" s="4">
        <v>0</v>
      </c>
      <c r="M208" s="5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</row>
    <row r="209" spans="1:21" ht="58.5" customHeight="1" x14ac:dyDescent="0.25">
      <c r="A209" s="6" t="s">
        <v>24</v>
      </c>
      <c r="B209" s="6" t="s">
        <v>186</v>
      </c>
      <c r="C209" s="98" t="s">
        <v>24</v>
      </c>
      <c r="D209" s="98"/>
      <c r="E209" s="99" t="s">
        <v>187</v>
      </c>
      <c r="F209" s="99"/>
      <c r="G209" s="7">
        <f t="shared" si="16"/>
        <v>1163400</v>
      </c>
      <c r="H209" s="7">
        <f t="shared" si="17"/>
        <v>1163400</v>
      </c>
      <c r="I209" s="7">
        <v>1163400</v>
      </c>
      <c r="J209" s="7">
        <v>0</v>
      </c>
      <c r="K209" s="7">
        <v>1163400</v>
      </c>
      <c r="L209" s="7">
        <v>0</v>
      </c>
      <c r="M209" s="8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</row>
    <row r="210" spans="1:21" x14ac:dyDescent="0.25">
      <c r="A210" s="9" t="s">
        <v>24</v>
      </c>
      <c r="B210" s="9" t="s">
        <v>24</v>
      </c>
      <c r="C210" s="94" t="s">
        <v>24</v>
      </c>
      <c r="D210" s="94"/>
      <c r="E210" s="95" t="s">
        <v>24</v>
      </c>
      <c r="F210" s="95"/>
      <c r="G210" s="10">
        <f t="shared" si="16"/>
        <v>1163400</v>
      </c>
      <c r="H210" s="10">
        <f t="shared" si="17"/>
        <v>1163400</v>
      </c>
      <c r="I210" s="10">
        <f>SUM(J210:K210)</f>
        <v>1163400</v>
      </c>
      <c r="J210" s="10">
        <v>0</v>
      </c>
      <c r="K210" s="10">
        <v>1163400</v>
      </c>
      <c r="L210" s="10">
        <v>0</v>
      </c>
      <c r="M210" s="11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</row>
    <row r="211" spans="1:21" x14ac:dyDescent="0.25">
      <c r="A211" s="3" t="s">
        <v>121</v>
      </c>
      <c r="B211" s="3" t="s">
        <v>24</v>
      </c>
      <c r="C211" s="116" t="s">
        <v>24</v>
      </c>
      <c r="D211" s="116"/>
      <c r="E211" s="117" t="s">
        <v>122</v>
      </c>
      <c r="F211" s="117"/>
      <c r="G211" s="4">
        <f t="shared" si="16"/>
        <v>2302785</v>
      </c>
      <c r="H211" s="4">
        <f t="shared" si="17"/>
        <v>2302785</v>
      </c>
      <c r="I211" s="4">
        <v>2299885</v>
      </c>
      <c r="J211" s="4">
        <v>1424240</v>
      </c>
      <c r="K211" s="4">
        <v>875645</v>
      </c>
      <c r="L211" s="4">
        <v>0</v>
      </c>
      <c r="M211" s="5">
        <v>2900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</row>
    <row r="212" spans="1:21" x14ac:dyDescent="0.25">
      <c r="A212" s="6" t="s">
        <v>24</v>
      </c>
      <c r="B212" s="6" t="s">
        <v>188</v>
      </c>
      <c r="C212" s="98" t="s">
        <v>24</v>
      </c>
      <c r="D212" s="98"/>
      <c r="E212" s="99" t="s">
        <v>189</v>
      </c>
      <c r="F212" s="99"/>
      <c r="G212" s="7">
        <f t="shared" si="16"/>
        <v>2302785</v>
      </c>
      <c r="H212" s="7">
        <f t="shared" si="17"/>
        <v>2302785</v>
      </c>
      <c r="I212" s="7">
        <v>2299885</v>
      </c>
      <c r="J212" s="7">
        <v>1424240</v>
      </c>
      <c r="K212" s="7">
        <v>875645</v>
      </c>
      <c r="L212" s="7">
        <v>0</v>
      </c>
      <c r="M212" s="8">
        <v>2900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</row>
    <row r="213" spans="1:21" x14ac:dyDescent="0.25">
      <c r="A213" s="9" t="s">
        <v>24</v>
      </c>
      <c r="B213" s="9" t="s">
        <v>24</v>
      </c>
      <c r="C213" s="94" t="s">
        <v>24</v>
      </c>
      <c r="D213" s="94"/>
      <c r="E213" s="95" t="s">
        <v>24</v>
      </c>
      <c r="F213" s="95"/>
      <c r="G213" s="10">
        <f t="shared" si="16"/>
        <v>2302785</v>
      </c>
      <c r="H213" s="10">
        <f t="shared" si="17"/>
        <v>2302785</v>
      </c>
      <c r="I213" s="10">
        <f>SUM(J213:K213)</f>
        <v>2299885</v>
      </c>
      <c r="J213" s="10">
        <v>1424240</v>
      </c>
      <c r="K213" s="10">
        <v>875645</v>
      </c>
      <c r="L213" s="10">
        <v>0</v>
      </c>
      <c r="M213" s="11">
        <v>2900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</row>
    <row r="214" spans="1:21" ht="27" customHeight="1" x14ac:dyDescent="0.25">
      <c r="A214" s="3" t="s">
        <v>130</v>
      </c>
      <c r="B214" s="3" t="s">
        <v>24</v>
      </c>
      <c r="C214" s="116" t="s">
        <v>24</v>
      </c>
      <c r="D214" s="116"/>
      <c r="E214" s="117" t="s">
        <v>131</v>
      </c>
      <c r="F214" s="117"/>
      <c r="G214" s="4">
        <f t="shared" si="16"/>
        <v>188210</v>
      </c>
      <c r="H214" s="4">
        <f t="shared" si="17"/>
        <v>188210</v>
      </c>
      <c r="I214" s="4">
        <v>188210</v>
      </c>
      <c r="J214" s="4">
        <v>167185</v>
      </c>
      <c r="K214" s="4">
        <v>21025</v>
      </c>
      <c r="L214" s="4">
        <v>0</v>
      </c>
      <c r="M214" s="5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</row>
    <row r="215" spans="1:21" ht="24" customHeight="1" x14ac:dyDescent="0.25">
      <c r="A215" s="6" t="s">
        <v>24</v>
      </c>
      <c r="B215" s="6" t="s">
        <v>190</v>
      </c>
      <c r="C215" s="98" t="s">
        <v>24</v>
      </c>
      <c r="D215" s="98"/>
      <c r="E215" s="99" t="s">
        <v>191</v>
      </c>
      <c r="F215" s="99"/>
      <c r="G215" s="7">
        <f t="shared" si="16"/>
        <v>188210</v>
      </c>
      <c r="H215" s="7">
        <f t="shared" si="17"/>
        <v>188210</v>
      </c>
      <c r="I215" s="7">
        <v>188210</v>
      </c>
      <c r="J215" s="7">
        <v>167185</v>
      </c>
      <c r="K215" s="7">
        <v>21025</v>
      </c>
      <c r="L215" s="7">
        <v>0</v>
      </c>
      <c r="M215" s="8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</row>
    <row r="216" spans="1:21" x14ac:dyDescent="0.25">
      <c r="A216" s="9" t="s">
        <v>24</v>
      </c>
      <c r="B216" s="9" t="s">
        <v>24</v>
      </c>
      <c r="C216" s="94" t="s">
        <v>24</v>
      </c>
      <c r="D216" s="94"/>
      <c r="E216" s="95" t="s">
        <v>24</v>
      </c>
      <c r="F216" s="95"/>
      <c r="G216" s="10">
        <f t="shared" si="16"/>
        <v>188210</v>
      </c>
      <c r="H216" s="10">
        <f t="shared" si="17"/>
        <v>188210</v>
      </c>
      <c r="I216" s="10">
        <f>SUM(J216:K216)</f>
        <v>188210</v>
      </c>
      <c r="J216" s="10">
        <v>167185</v>
      </c>
      <c r="K216" s="10">
        <v>21025</v>
      </c>
      <c r="L216" s="10">
        <v>0</v>
      </c>
      <c r="M216" s="11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</row>
    <row r="217" spans="1:21" x14ac:dyDescent="0.25">
      <c r="A217" s="3" t="s">
        <v>151</v>
      </c>
      <c r="B217" s="3" t="s">
        <v>24</v>
      </c>
      <c r="C217" s="116" t="s">
        <v>24</v>
      </c>
      <c r="D217" s="116"/>
      <c r="E217" s="117" t="s">
        <v>152</v>
      </c>
      <c r="F217" s="117"/>
      <c r="G217" s="4">
        <f t="shared" si="16"/>
        <v>415325</v>
      </c>
      <c r="H217" s="4">
        <f t="shared" si="17"/>
        <v>415325</v>
      </c>
      <c r="I217" s="4">
        <v>680</v>
      </c>
      <c r="J217" s="4">
        <v>680</v>
      </c>
      <c r="K217" s="4">
        <v>0</v>
      </c>
      <c r="L217" s="4">
        <v>0</v>
      </c>
      <c r="M217" s="5">
        <v>414645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</row>
    <row r="218" spans="1:21" x14ac:dyDescent="0.25">
      <c r="A218" s="6" t="s">
        <v>24</v>
      </c>
      <c r="B218" s="6" t="s">
        <v>192</v>
      </c>
      <c r="C218" s="98" t="s">
        <v>24</v>
      </c>
      <c r="D218" s="98"/>
      <c r="E218" s="99" t="s">
        <v>193</v>
      </c>
      <c r="F218" s="99"/>
      <c r="G218" s="7">
        <f t="shared" si="16"/>
        <v>21103</v>
      </c>
      <c r="H218" s="7">
        <f t="shared" si="17"/>
        <v>21103</v>
      </c>
      <c r="I218" s="7">
        <v>680</v>
      </c>
      <c r="J218" s="7">
        <v>680</v>
      </c>
      <c r="K218" s="7">
        <v>0</v>
      </c>
      <c r="L218" s="7">
        <v>0</v>
      </c>
      <c r="M218" s="8">
        <v>20423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</row>
    <row r="219" spans="1:21" x14ac:dyDescent="0.25">
      <c r="A219" s="9" t="s">
        <v>24</v>
      </c>
      <c r="B219" s="9" t="s">
        <v>24</v>
      </c>
      <c r="C219" s="94" t="s">
        <v>24</v>
      </c>
      <c r="D219" s="94"/>
      <c r="E219" s="95" t="s">
        <v>24</v>
      </c>
      <c r="F219" s="95"/>
      <c r="G219" s="10">
        <f t="shared" si="16"/>
        <v>21103</v>
      </c>
      <c r="H219" s="10">
        <f t="shared" si="17"/>
        <v>21103</v>
      </c>
      <c r="I219" s="10">
        <f>SUM(J219:K219)</f>
        <v>680</v>
      </c>
      <c r="J219" s="10">
        <v>680</v>
      </c>
      <c r="K219" s="10">
        <v>0</v>
      </c>
      <c r="L219" s="10">
        <v>0</v>
      </c>
      <c r="M219" s="11">
        <v>20423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</row>
    <row r="220" spans="1:21" x14ac:dyDescent="0.25">
      <c r="A220" s="6" t="s">
        <v>24</v>
      </c>
      <c r="B220" s="6" t="s">
        <v>153</v>
      </c>
      <c r="C220" s="98" t="s">
        <v>24</v>
      </c>
      <c r="D220" s="98"/>
      <c r="E220" s="99" t="s">
        <v>154</v>
      </c>
      <c r="F220" s="99"/>
      <c r="G220" s="7">
        <f t="shared" si="16"/>
        <v>394222</v>
      </c>
      <c r="H220" s="7">
        <f t="shared" si="17"/>
        <v>394222</v>
      </c>
      <c r="I220" s="7">
        <v>0</v>
      </c>
      <c r="J220" s="7">
        <v>0</v>
      </c>
      <c r="K220" s="7">
        <v>0</v>
      </c>
      <c r="L220" s="7">
        <v>0</v>
      </c>
      <c r="M220" s="8">
        <v>394222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</row>
    <row r="221" spans="1:21" x14ac:dyDescent="0.25">
      <c r="A221" s="9" t="s">
        <v>24</v>
      </c>
      <c r="B221" s="9" t="s">
        <v>24</v>
      </c>
      <c r="C221" s="94" t="s">
        <v>24</v>
      </c>
      <c r="D221" s="94"/>
      <c r="E221" s="95" t="s">
        <v>24</v>
      </c>
      <c r="F221" s="95"/>
      <c r="G221" s="10">
        <f t="shared" si="16"/>
        <v>394222</v>
      </c>
      <c r="H221" s="10">
        <f t="shared" si="17"/>
        <v>394222</v>
      </c>
      <c r="I221" s="10">
        <f>SUM(J221:K221)</f>
        <v>0</v>
      </c>
      <c r="J221" s="10">
        <v>0</v>
      </c>
      <c r="K221" s="10">
        <v>0</v>
      </c>
      <c r="L221" s="10">
        <v>0</v>
      </c>
      <c r="M221" s="11">
        <v>394222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</row>
    <row r="222" spans="1:21" x14ac:dyDescent="0.25">
      <c r="A222" s="97" t="s">
        <v>196</v>
      </c>
      <c r="B222" s="97"/>
      <c r="C222" s="97"/>
      <c r="D222" s="97"/>
      <c r="E222" s="97"/>
      <c r="F222" s="97"/>
      <c r="G222" s="12">
        <f>H222+Q222</f>
        <v>10358478</v>
      </c>
      <c r="H222" s="12">
        <f>I222+L222+M222+N222+O222+P222</f>
        <v>10358478</v>
      </c>
      <c r="I222" s="12">
        <f>I189+I192+I195+I200+I205+I208+I211+I214+I217</f>
        <v>9590313</v>
      </c>
      <c r="J222" s="12">
        <f>J189+J192+J195+J200+J205+J208+J211+J214+J217</f>
        <v>7024165</v>
      </c>
      <c r="K222" s="12">
        <f t="shared" ref="K222:T222" si="18">K189+K192+K195+K200+K205+K208+K211+K214+K217</f>
        <v>2566148</v>
      </c>
      <c r="L222" s="12">
        <f t="shared" si="18"/>
        <v>120120</v>
      </c>
      <c r="M222" s="12">
        <f t="shared" si="18"/>
        <v>648045</v>
      </c>
      <c r="N222" s="12">
        <f t="shared" si="18"/>
        <v>0</v>
      </c>
      <c r="O222" s="12">
        <f t="shared" si="18"/>
        <v>0</v>
      </c>
      <c r="P222" s="12">
        <f t="shared" si="18"/>
        <v>0</v>
      </c>
      <c r="Q222" s="12">
        <f t="shared" si="18"/>
        <v>0</v>
      </c>
      <c r="R222" s="12">
        <f t="shared" si="18"/>
        <v>0</v>
      </c>
      <c r="S222" s="12">
        <f t="shared" si="18"/>
        <v>0</v>
      </c>
      <c r="T222" s="12">
        <f t="shared" si="18"/>
        <v>0</v>
      </c>
      <c r="U222" s="12">
        <f t="shared" ref="U222" si="19">U189+U192+U195+U200+U205+U208+U211+U214+U217</f>
        <v>0</v>
      </c>
    </row>
    <row r="223" spans="1:21" x14ac:dyDescent="0.25">
      <c r="A223" s="97" t="s">
        <v>197</v>
      </c>
      <c r="B223" s="97"/>
      <c r="C223" s="97"/>
      <c r="D223" s="97"/>
      <c r="E223" s="97"/>
      <c r="F223" s="97"/>
      <c r="G223" s="12">
        <f t="shared" ref="G223:U223" si="20">G12+G29+G181+G222</f>
        <v>116837505</v>
      </c>
      <c r="H223" s="12">
        <f t="shared" si="20"/>
        <v>78718682</v>
      </c>
      <c r="I223" s="12">
        <f t="shared" si="20"/>
        <v>67571128</v>
      </c>
      <c r="J223" s="12">
        <f t="shared" si="20"/>
        <v>50229242</v>
      </c>
      <c r="K223" s="12">
        <f t="shared" si="20"/>
        <v>17341886</v>
      </c>
      <c r="L223" s="12">
        <f t="shared" si="20"/>
        <v>2862440</v>
      </c>
      <c r="M223" s="12">
        <f t="shared" si="20"/>
        <v>2501314</v>
      </c>
      <c r="N223" s="12">
        <f t="shared" si="20"/>
        <v>4789894</v>
      </c>
      <c r="O223" s="12">
        <f t="shared" si="20"/>
        <v>0</v>
      </c>
      <c r="P223" s="12">
        <f t="shared" si="20"/>
        <v>993906</v>
      </c>
      <c r="Q223" s="12">
        <f t="shared" si="20"/>
        <v>38118823</v>
      </c>
      <c r="R223" s="12">
        <f t="shared" si="20"/>
        <v>37818823</v>
      </c>
      <c r="S223" s="12">
        <f t="shared" si="20"/>
        <v>32383286</v>
      </c>
      <c r="T223" s="12">
        <f t="shared" si="20"/>
        <v>300000</v>
      </c>
      <c r="U223" s="12">
        <f t="shared" si="20"/>
        <v>0</v>
      </c>
    </row>
  </sheetData>
  <mergeCells count="479">
    <mergeCell ref="T1:U1"/>
    <mergeCell ref="A223:F223"/>
    <mergeCell ref="A2:T2"/>
    <mergeCell ref="A3:C3"/>
    <mergeCell ref="D3:E3"/>
    <mergeCell ref="A4:A7"/>
    <mergeCell ref="B4:B7"/>
    <mergeCell ref="C4:D7"/>
    <mergeCell ref="E4:F7"/>
    <mergeCell ref="G4:G7"/>
    <mergeCell ref="H5:H7"/>
    <mergeCell ref="R6:R7"/>
    <mergeCell ref="T6:T7"/>
    <mergeCell ref="C9:D9"/>
    <mergeCell ref="E9:F9"/>
    <mergeCell ref="C10:D10"/>
    <mergeCell ref="E10:F10"/>
    <mergeCell ref="I5:P5"/>
    <mergeCell ref="Q5:Q7"/>
    <mergeCell ref="I6:I7"/>
    <mergeCell ref="J6:K6"/>
    <mergeCell ref="L6:L7"/>
    <mergeCell ref="M6:M7"/>
    <mergeCell ref="C8:D8"/>
    <mergeCell ref="E8:F8"/>
    <mergeCell ref="A14:C14"/>
    <mergeCell ref="D14:E14"/>
    <mergeCell ref="A15:A18"/>
    <mergeCell ref="B15:B18"/>
    <mergeCell ref="C15:D18"/>
    <mergeCell ref="E15:F18"/>
    <mergeCell ref="G15:G18"/>
    <mergeCell ref="A12:F12"/>
    <mergeCell ref="C11:D11"/>
    <mergeCell ref="E11:F11"/>
    <mergeCell ref="A32:C32"/>
    <mergeCell ref="D32:E32"/>
    <mergeCell ref="A33:A36"/>
    <mergeCell ref="B33:B36"/>
    <mergeCell ref="C33:D36"/>
    <mergeCell ref="E33:F36"/>
    <mergeCell ref="N35:N36"/>
    <mergeCell ref="O35:O36"/>
    <mergeCell ref="R35:R36"/>
    <mergeCell ref="T35:T36"/>
    <mergeCell ref="C38:D38"/>
    <mergeCell ref="E38:F38"/>
    <mergeCell ref="G33:G36"/>
    <mergeCell ref="H34:H36"/>
    <mergeCell ref="I34:P34"/>
    <mergeCell ref="Q34:Q36"/>
    <mergeCell ref="I35:I36"/>
    <mergeCell ref="J35:K35"/>
    <mergeCell ref="L35:L36"/>
    <mergeCell ref="M35:M36"/>
    <mergeCell ref="C37:D37"/>
    <mergeCell ref="E37:F37"/>
    <mergeCell ref="P35:P36"/>
    <mergeCell ref="H33:U33"/>
    <mergeCell ref="R34:U34"/>
    <mergeCell ref="U35:U36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54:D54"/>
    <mergeCell ref="E54:F54"/>
    <mergeCell ref="C55:D55"/>
    <mergeCell ref="E55:F55"/>
    <mergeCell ref="C56:D56"/>
    <mergeCell ref="E56:F56"/>
    <mergeCell ref="C51:D51"/>
    <mergeCell ref="E51:F51"/>
    <mergeCell ref="C52:D52"/>
    <mergeCell ref="E52:F52"/>
    <mergeCell ref="C53:D53"/>
    <mergeCell ref="E53:F53"/>
    <mergeCell ref="C60:D60"/>
    <mergeCell ref="E60:F60"/>
    <mergeCell ref="C61:D61"/>
    <mergeCell ref="E61:F61"/>
    <mergeCell ref="C62:D62"/>
    <mergeCell ref="E62:F62"/>
    <mergeCell ref="C57:D57"/>
    <mergeCell ref="E57:F57"/>
    <mergeCell ref="C58:D58"/>
    <mergeCell ref="E58:F58"/>
    <mergeCell ref="C59:D59"/>
    <mergeCell ref="E59:F59"/>
    <mergeCell ref="C66:D66"/>
    <mergeCell ref="E66:F66"/>
    <mergeCell ref="C67:D67"/>
    <mergeCell ref="E67:F67"/>
    <mergeCell ref="C68:D68"/>
    <mergeCell ref="E68:F68"/>
    <mergeCell ref="C63:D63"/>
    <mergeCell ref="E63:F63"/>
    <mergeCell ref="C64:D64"/>
    <mergeCell ref="E64:F64"/>
    <mergeCell ref="C65:D65"/>
    <mergeCell ref="E65:F65"/>
    <mergeCell ref="C72:D72"/>
    <mergeCell ref="E72:F72"/>
    <mergeCell ref="C73:D73"/>
    <mergeCell ref="E73:F73"/>
    <mergeCell ref="C74:D74"/>
    <mergeCell ref="E74:F74"/>
    <mergeCell ref="C69:D69"/>
    <mergeCell ref="E69:F69"/>
    <mergeCell ref="C70:D70"/>
    <mergeCell ref="E70:F70"/>
    <mergeCell ref="C71:D71"/>
    <mergeCell ref="E71:F71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4:D84"/>
    <mergeCell ref="E84:F84"/>
    <mergeCell ref="C85:D85"/>
    <mergeCell ref="E85:F85"/>
    <mergeCell ref="C86:D86"/>
    <mergeCell ref="E86:F86"/>
    <mergeCell ref="C81:D81"/>
    <mergeCell ref="E81:F81"/>
    <mergeCell ref="C82:D82"/>
    <mergeCell ref="E82:F82"/>
    <mergeCell ref="C83:D83"/>
    <mergeCell ref="E83:F83"/>
    <mergeCell ref="C90:D90"/>
    <mergeCell ref="E90:F90"/>
    <mergeCell ref="C91:D91"/>
    <mergeCell ref="E91:F91"/>
    <mergeCell ref="C92:D92"/>
    <mergeCell ref="E92:F92"/>
    <mergeCell ref="C87:D87"/>
    <mergeCell ref="E87:F87"/>
    <mergeCell ref="C88:D88"/>
    <mergeCell ref="E88:F88"/>
    <mergeCell ref="C89:D89"/>
    <mergeCell ref="E89:F89"/>
    <mergeCell ref="C96:D96"/>
    <mergeCell ref="E96:F96"/>
    <mergeCell ref="C97:D97"/>
    <mergeCell ref="E97:F97"/>
    <mergeCell ref="C98:D98"/>
    <mergeCell ref="E98:F98"/>
    <mergeCell ref="C93:D93"/>
    <mergeCell ref="E93:F93"/>
    <mergeCell ref="C94:D94"/>
    <mergeCell ref="E94:F94"/>
    <mergeCell ref="C95:D95"/>
    <mergeCell ref="E95:F95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C108:D108"/>
    <mergeCell ref="E108:F108"/>
    <mergeCell ref="C109:D109"/>
    <mergeCell ref="E109:F109"/>
    <mergeCell ref="C110:D110"/>
    <mergeCell ref="E110:F110"/>
    <mergeCell ref="C105:D105"/>
    <mergeCell ref="E105:F105"/>
    <mergeCell ref="C106:D106"/>
    <mergeCell ref="E106:F106"/>
    <mergeCell ref="C107:D107"/>
    <mergeCell ref="E107:F107"/>
    <mergeCell ref="C114:D114"/>
    <mergeCell ref="E114:F114"/>
    <mergeCell ref="C115:D115"/>
    <mergeCell ref="E115:F115"/>
    <mergeCell ref="C116:D116"/>
    <mergeCell ref="E116:F116"/>
    <mergeCell ref="C111:D111"/>
    <mergeCell ref="E111:F111"/>
    <mergeCell ref="C112:D112"/>
    <mergeCell ref="E112:F112"/>
    <mergeCell ref="C113:D113"/>
    <mergeCell ref="E113:F113"/>
    <mergeCell ref="C120:D120"/>
    <mergeCell ref="E120:F120"/>
    <mergeCell ref="C121:D121"/>
    <mergeCell ref="E121:F121"/>
    <mergeCell ref="C122:D122"/>
    <mergeCell ref="E122:F122"/>
    <mergeCell ref="C117:D117"/>
    <mergeCell ref="E117:F117"/>
    <mergeCell ref="C118:D118"/>
    <mergeCell ref="E118:F118"/>
    <mergeCell ref="C119:D119"/>
    <mergeCell ref="E119:F119"/>
    <mergeCell ref="C126:D126"/>
    <mergeCell ref="E126:F126"/>
    <mergeCell ref="C127:D127"/>
    <mergeCell ref="E127:F127"/>
    <mergeCell ref="C128:D128"/>
    <mergeCell ref="E128:F128"/>
    <mergeCell ref="C123:D123"/>
    <mergeCell ref="E123:F123"/>
    <mergeCell ref="C124:D124"/>
    <mergeCell ref="E124:F124"/>
    <mergeCell ref="C125:D125"/>
    <mergeCell ref="E125:F125"/>
    <mergeCell ref="C132:D132"/>
    <mergeCell ref="E132:F132"/>
    <mergeCell ref="C133:D133"/>
    <mergeCell ref="E133:F133"/>
    <mergeCell ref="C134:D134"/>
    <mergeCell ref="E134:F134"/>
    <mergeCell ref="C129:D129"/>
    <mergeCell ref="E129:F129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C144:D144"/>
    <mergeCell ref="E144:F144"/>
    <mergeCell ref="C145:D145"/>
    <mergeCell ref="E145:F145"/>
    <mergeCell ref="C146:D146"/>
    <mergeCell ref="E146:F146"/>
    <mergeCell ref="C141:D141"/>
    <mergeCell ref="E141:F141"/>
    <mergeCell ref="C142:D142"/>
    <mergeCell ref="E142:F142"/>
    <mergeCell ref="C143:D143"/>
    <mergeCell ref="E143:F143"/>
    <mergeCell ref="C150:D150"/>
    <mergeCell ref="E150:F150"/>
    <mergeCell ref="C151:D151"/>
    <mergeCell ref="E151:F151"/>
    <mergeCell ref="C152:D152"/>
    <mergeCell ref="E152:F152"/>
    <mergeCell ref="C147:D147"/>
    <mergeCell ref="E147:F147"/>
    <mergeCell ref="C148:D148"/>
    <mergeCell ref="E148:F148"/>
    <mergeCell ref="C149:D149"/>
    <mergeCell ref="E149:F149"/>
    <mergeCell ref="C156:D156"/>
    <mergeCell ref="E156:F156"/>
    <mergeCell ref="C157:D157"/>
    <mergeCell ref="E157:F157"/>
    <mergeCell ref="C158:D158"/>
    <mergeCell ref="E158:F158"/>
    <mergeCell ref="C153:D153"/>
    <mergeCell ref="E153:F153"/>
    <mergeCell ref="C154:D154"/>
    <mergeCell ref="E154:F154"/>
    <mergeCell ref="C155:D155"/>
    <mergeCell ref="E155:F155"/>
    <mergeCell ref="C162:D162"/>
    <mergeCell ref="E162:F162"/>
    <mergeCell ref="C163:D163"/>
    <mergeCell ref="E163:F163"/>
    <mergeCell ref="C164:D164"/>
    <mergeCell ref="E164:F164"/>
    <mergeCell ref="C159:D159"/>
    <mergeCell ref="E159:F159"/>
    <mergeCell ref="C160:D160"/>
    <mergeCell ref="E160:F160"/>
    <mergeCell ref="C161:D161"/>
    <mergeCell ref="E161:F161"/>
    <mergeCell ref="C168:D168"/>
    <mergeCell ref="E168:F168"/>
    <mergeCell ref="C169:D169"/>
    <mergeCell ref="E169:F169"/>
    <mergeCell ref="C170:D170"/>
    <mergeCell ref="E170:F170"/>
    <mergeCell ref="C165:D165"/>
    <mergeCell ref="E165:F165"/>
    <mergeCell ref="C166:D166"/>
    <mergeCell ref="E166:F166"/>
    <mergeCell ref="C167:D167"/>
    <mergeCell ref="E167:F167"/>
    <mergeCell ref="C175:D175"/>
    <mergeCell ref="E175:F175"/>
    <mergeCell ref="C176:D176"/>
    <mergeCell ref="E176:F176"/>
    <mergeCell ref="C171:D171"/>
    <mergeCell ref="E171:F171"/>
    <mergeCell ref="C172:D172"/>
    <mergeCell ref="E172:F172"/>
    <mergeCell ref="C173:D173"/>
    <mergeCell ref="E173:F173"/>
    <mergeCell ref="C190:D190"/>
    <mergeCell ref="E190:F190"/>
    <mergeCell ref="C191:D191"/>
    <mergeCell ref="E191:F191"/>
    <mergeCell ref="C192:D192"/>
    <mergeCell ref="E192:F192"/>
    <mergeCell ref="N186:N187"/>
    <mergeCell ref="O186:O187"/>
    <mergeCell ref="P186:P187"/>
    <mergeCell ref="C188:D188"/>
    <mergeCell ref="E188:F188"/>
    <mergeCell ref="C189:D189"/>
    <mergeCell ref="E189:F189"/>
    <mergeCell ref="G184:G187"/>
    <mergeCell ref="H185:H187"/>
    <mergeCell ref="I185:P185"/>
    <mergeCell ref="I186:I187"/>
    <mergeCell ref="J186:K186"/>
    <mergeCell ref="L186:L187"/>
    <mergeCell ref="M186:M187"/>
    <mergeCell ref="C184:D187"/>
    <mergeCell ref="E184:F187"/>
    <mergeCell ref="C196:D196"/>
    <mergeCell ref="E196:F196"/>
    <mergeCell ref="C197:D197"/>
    <mergeCell ref="E197:F197"/>
    <mergeCell ref="C198:D198"/>
    <mergeCell ref="E198:F198"/>
    <mergeCell ref="C193:D193"/>
    <mergeCell ref="E193:F193"/>
    <mergeCell ref="C194:D194"/>
    <mergeCell ref="E194:F194"/>
    <mergeCell ref="C195:D195"/>
    <mergeCell ref="E195:F195"/>
    <mergeCell ref="C202:D202"/>
    <mergeCell ref="E202:F202"/>
    <mergeCell ref="C203:D203"/>
    <mergeCell ref="E203:F203"/>
    <mergeCell ref="C204:D204"/>
    <mergeCell ref="E204:F204"/>
    <mergeCell ref="C199:D199"/>
    <mergeCell ref="E199:F199"/>
    <mergeCell ref="C200:D200"/>
    <mergeCell ref="E200:F200"/>
    <mergeCell ref="C201:D201"/>
    <mergeCell ref="E201:F201"/>
    <mergeCell ref="E213:F213"/>
    <mergeCell ref="C208:D208"/>
    <mergeCell ref="E208:F208"/>
    <mergeCell ref="C209:D209"/>
    <mergeCell ref="E209:F209"/>
    <mergeCell ref="C210:D210"/>
    <mergeCell ref="E210:F210"/>
    <mergeCell ref="C205:D205"/>
    <mergeCell ref="E205:F205"/>
    <mergeCell ref="C206:D206"/>
    <mergeCell ref="E206:F206"/>
    <mergeCell ref="C207:D207"/>
    <mergeCell ref="E207:F207"/>
    <mergeCell ref="C220:D220"/>
    <mergeCell ref="E220:F220"/>
    <mergeCell ref="C221:D221"/>
    <mergeCell ref="E221:F221"/>
    <mergeCell ref="A222:F222"/>
    <mergeCell ref="A183:B183"/>
    <mergeCell ref="C183:E183"/>
    <mergeCell ref="C217:D217"/>
    <mergeCell ref="E217:F217"/>
    <mergeCell ref="C218:D218"/>
    <mergeCell ref="E218:F218"/>
    <mergeCell ref="C219:D219"/>
    <mergeCell ref="E219:F219"/>
    <mergeCell ref="C214:D214"/>
    <mergeCell ref="E214:F214"/>
    <mergeCell ref="C215:D215"/>
    <mergeCell ref="E215:F215"/>
    <mergeCell ref="C216:D216"/>
    <mergeCell ref="E216:F216"/>
    <mergeCell ref="C211:D211"/>
    <mergeCell ref="E211:F211"/>
    <mergeCell ref="C212:D212"/>
    <mergeCell ref="E212:F212"/>
    <mergeCell ref="C213:D213"/>
    <mergeCell ref="C21:D21"/>
    <mergeCell ref="E21:F21"/>
    <mergeCell ref="C22:D22"/>
    <mergeCell ref="E22:F22"/>
    <mergeCell ref="C26:D26"/>
    <mergeCell ref="E26:F26"/>
    <mergeCell ref="H16:H18"/>
    <mergeCell ref="C20:D20"/>
    <mergeCell ref="E20:F20"/>
    <mergeCell ref="C19:D19"/>
    <mergeCell ref="E19:F19"/>
    <mergeCell ref="E23:F23"/>
    <mergeCell ref="E24:F24"/>
    <mergeCell ref="E25:F25"/>
    <mergeCell ref="C23:D23"/>
    <mergeCell ref="C24:D24"/>
    <mergeCell ref="C25:D25"/>
    <mergeCell ref="U186:U187"/>
    <mergeCell ref="R185:U185"/>
    <mergeCell ref="H184:U184"/>
    <mergeCell ref="C27:D27"/>
    <mergeCell ref="E27:F27"/>
    <mergeCell ref="C28:D28"/>
    <mergeCell ref="E28:F28"/>
    <mergeCell ref="A29:F29"/>
    <mergeCell ref="R186:R187"/>
    <mergeCell ref="T186:T187"/>
    <mergeCell ref="Q185:Q187"/>
    <mergeCell ref="C180:D180"/>
    <mergeCell ref="E180:F180"/>
    <mergeCell ref="A181:F181"/>
    <mergeCell ref="A184:A187"/>
    <mergeCell ref="B184:B187"/>
    <mergeCell ref="C177:D177"/>
    <mergeCell ref="E177:F177"/>
    <mergeCell ref="C178:D178"/>
    <mergeCell ref="E178:F178"/>
    <mergeCell ref="C179:D179"/>
    <mergeCell ref="E179:F179"/>
    <mergeCell ref="C174:D174"/>
    <mergeCell ref="E174:F174"/>
    <mergeCell ref="U6:U7"/>
    <mergeCell ref="R5:U5"/>
    <mergeCell ref="H4:U4"/>
    <mergeCell ref="T17:T18"/>
    <mergeCell ref="U17:U18"/>
    <mergeCell ref="H15:U15"/>
    <mergeCell ref="R16:U16"/>
    <mergeCell ref="I16:P16"/>
    <mergeCell ref="Q16:Q18"/>
    <mergeCell ref="I17:I18"/>
    <mergeCell ref="J17:K17"/>
    <mergeCell ref="L17:L18"/>
    <mergeCell ref="M17:M18"/>
    <mergeCell ref="N17:N18"/>
    <mergeCell ref="O17:O18"/>
    <mergeCell ref="P17:P18"/>
    <mergeCell ref="R17:R18"/>
    <mergeCell ref="N6:N7"/>
    <mergeCell ref="O6:O7"/>
    <mergeCell ref="P6:P7"/>
  </mergeCells>
  <pageMargins left="0.19685039370078741" right="0.19685039370078741" top="0.19685039370078741" bottom="0.19685039370078741" header="0" footer="0"/>
  <pageSetup paperSize="9" scale="8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P.Stepinska</dc:creator>
  <cp:lastModifiedBy>user</cp:lastModifiedBy>
  <cp:lastPrinted>2018-11-07T09:56:50Z</cp:lastPrinted>
  <dcterms:created xsi:type="dcterms:W3CDTF">2018-11-06T13:49:48Z</dcterms:created>
  <dcterms:modified xsi:type="dcterms:W3CDTF">2018-12-28T06:56:21Z</dcterms:modified>
</cp:coreProperties>
</file>