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+ Moje dokumenty +\BEATA\2018\opisówka 2018 na BIP\"/>
    </mc:Choice>
  </mc:AlternateContent>
  <bookViews>
    <workbookView xWindow="930" yWindow="0" windowWidth="27870" windowHeight="13710" tabRatio="597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X41" i="1" l="1"/>
  <c r="P41" i="1"/>
  <c r="O163" i="1" l="1"/>
  <c r="M220" i="1" l="1"/>
  <c r="N220" i="1"/>
  <c r="O220" i="1"/>
  <c r="P220" i="1"/>
  <c r="Q220" i="1"/>
  <c r="R220" i="1"/>
  <c r="L220" i="1"/>
  <c r="G274" i="1"/>
  <c r="G119" i="1"/>
  <c r="K53" i="1"/>
  <c r="G151" i="1"/>
  <c r="G152" i="1"/>
  <c r="F152" i="1"/>
  <c r="F153" i="1"/>
  <c r="J198" i="1"/>
  <c r="I198" i="1"/>
  <c r="K133" i="1"/>
  <c r="G133" i="1"/>
  <c r="G134" i="1"/>
  <c r="F133" i="1"/>
  <c r="G136" i="1"/>
  <c r="K136" i="1"/>
  <c r="F136" i="1"/>
  <c r="R41" i="1"/>
  <c r="R40" i="1" s="1"/>
  <c r="Q41" i="1"/>
  <c r="Q40" i="1" s="1"/>
  <c r="N41" i="1"/>
  <c r="N40" i="1" s="1"/>
  <c r="I20" i="1"/>
  <c r="J41" i="1"/>
  <c r="J40" i="1" s="1"/>
  <c r="I41" i="1"/>
  <c r="I40" i="1" s="1"/>
  <c r="G279" i="1"/>
  <c r="F279" i="1"/>
  <c r="K277" i="1"/>
  <c r="K278" i="1"/>
  <c r="G277" i="1"/>
  <c r="F277" i="1"/>
  <c r="J272" i="1"/>
  <c r="I272" i="1"/>
  <c r="J256" i="1"/>
  <c r="I256" i="1"/>
  <c r="J263" i="1"/>
  <c r="I263" i="1"/>
  <c r="K270" i="1"/>
  <c r="K269" i="1"/>
  <c r="K266" i="1"/>
  <c r="K265" i="1"/>
  <c r="K258" i="1"/>
  <c r="K259" i="1"/>
  <c r="K260" i="1"/>
  <c r="K261" i="1"/>
  <c r="K262" i="1"/>
  <c r="M263" i="1"/>
  <c r="N263" i="1"/>
  <c r="O263" i="1"/>
  <c r="P263" i="1"/>
  <c r="Q263" i="1"/>
  <c r="R263" i="1"/>
  <c r="L263" i="1"/>
  <c r="M256" i="1"/>
  <c r="N256" i="1"/>
  <c r="O256" i="1"/>
  <c r="P256" i="1"/>
  <c r="Q256" i="1"/>
  <c r="R256" i="1"/>
  <c r="L256" i="1"/>
  <c r="G265" i="1"/>
  <c r="G266" i="1"/>
  <c r="G267" i="1"/>
  <c r="G268" i="1"/>
  <c r="G269" i="1"/>
  <c r="G270" i="1"/>
  <c r="F265" i="1"/>
  <c r="H265" i="1" s="1"/>
  <c r="F266" i="1"/>
  <c r="H266" i="1" s="1"/>
  <c r="F267" i="1"/>
  <c r="F268" i="1"/>
  <c r="F269" i="1"/>
  <c r="H269" i="1" s="1"/>
  <c r="F270" i="1"/>
  <c r="H270" i="1" s="1"/>
  <c r="G258" i="1"/>
  <c r="G259" i="1"/>
  <c r="G260" i="1"/>
  <c r="G261" i="1"/>
  <c r="G262" i="1"/>
  <c r="F258" i="1"/>
  <c r="F259" i="1"/>
  <c r="F260" i="1"/>
  <c r="F261" i="1"/>
  <c r="F262" i="1"/>
  <c r="P255" i="1"/>
  <c r="G264" i="1"/>
  <c r="F264" i="1"/>
  <c r="X263" i="1"/>
  <c r="W263" i="1"/>
  <c r="V263" i="1"/>
  <c r="U263" i="1"/>
  <c r="T263" i="1"/>
  <c r="G263" i="1"/>
  <c r="G257" i="1"/>
  <c r="F257" i="1"/>
  <c r="X256" i="1"/>
  <c r="X255" i="1" s="1"/>
  <c r="W256" i="1"/>
  <c r="V256" i="1"/>
  <c r="V255" i="1" s="1"/>
  <c r="U256" i="1"/>
  <c r="U255" i="1" s="1"/>
  <c r="T256" i="1"/>
  <c r="T255" i="1" s="1"/>
  <c r="W255" i="1"/>
  <c r="G247" i="1"/>
  <c r="K247" i="1"/>
  <c r="F247" i="1"/>
  <c r="K245" i="1"/>
  <c r="G245" i="1"/>
  <c r="F245" i="1"/>
  <c r="G238" i="1"/>
  <c r="F238" i="1"/>
  <c r="S238" i="1"/>
  <c r="K237" i="1"/>
  <c r="G236" i="1"/>
  <c r="G237" i="1"/>
  <c r="F236" i="1"/>
  <c r="F237" i="1"/>
  <c r="H237" i="1" s="1"/>
  <c r="K236" i="1"/>
  <c r="T220" i="1"/>
  <c r="T228" i="1"/>
  <c r="R228" i="1"/>
  <c r="Q228" i="1"/>
  <c r="S230" i="1"/>
  <c r="G230" i="1"/>
  <c r="G231" i="1"/>
  <c r="F230" i="1"/>
  <c r="H230" i="1" s="1"/>
  <c r="F231" i="1"/>
  <c r="J220" i="1"/>
  <c r="I220" i="1"/>
  <c r="K221" i="1"/>
  <c r="G221" i="1"/>
  <c r="F221" i="1"/>
  <c r="G217" i="1"/>
  <c r="F217" i="1"/>
  <c r="K217" i="1"/>
  <c r="K202" i="1"/>
  <c r="G202" i="1"/>
  <c r="F202" i="1"/>
  <c r="S192" i="1"/>
  <c r="G192" i="1"/>
  <c r="F192" i="1"/>
  <c r="S187" i="1"/>
  <c r="K186" i="1"/>
  <c r="K187" i="1"/>
  <c r="G186" i="1"/>
  <c r="G187" i="1"/>
  <c r="F186" i="1"/>
  <c r="H186" i="1" s="1"/>
  <c r="F187" i="1"/>
  <c r="H187" i="1" s="1"/>
  <c r="K180" i="1"/>
  <c r="K181" i="1"/>
  <c r="K182" i="1"/>
  <c r="K183" i="1"/>
  <c r="K184" i="1"/>
  <c r="G180" i="1"/>
  <c r="G181" i="1"/>
  <c r="G182" i="1"/>
  <c r="F180" i="1"/>
  <c r="F181" i="1"/>
  <c r="F182" i="1"/>
  <c r="S182" i="1"/>
  <c r="G167" i="1"/>
  <c r="K167" i="1"/>
  <c r="F167" i="1"/>
  <c r="S152" i="1"/>
  <c r="K151" i="1"/>
  <c r="F151" i="1"/>
  <c r="G143" i="1"/>
  <c r="G144" i="1"/>
  <c r="F143" i="1"/>
  <c r="F144" i="1"/>
  <c r="H143" i="1"/>
  <c r="H144" i="1"/>
  <c r="K143" i="1"/>
  <c r="K144" i="1"/>
  <c r="L124" i="1"/>
  <c r="J124" i="1"/>
  <c r="I124" i="1"/>
  <c r="F126" i="1"/>
  <c r="G126" i="1"/>
  <c r="K126" i="1"/>
  <c r="K118" i="1"/>
  <c r="K119" i="1"/>
  <c r="K117" i="1"/>
  <c r="F119" i="1"/>
  <c r="H119" i="1" s="1"/>
  <c r="G118" i="1"/>
  <c r="F118" i="1"/>
  <c r="G97" i="1"/>
  <c r="K90" i="1"/>
  <c r="K89" i="1"/>
  <c r="K87" i="1"/>
  <c r="J88" i="1"/>
  <c r="I88" i="1"/>
  <c r="G90" i="1"/>
  <c r="F90" i="1"/>
  <c r="G89" i="1"/>
  <c r="F89" i="1"/>
  <c r="X88" i="1"/>
  <c r="W88" i="1"/>
  <c r="V88" i="1"/>
  <c r="U88" i="1"/>
  <c r="T88" i="1"/>
  <c r="R88" i="1"/>
  <c r="Q88" i="1"/>
  <c r="P88" i="1"/>
  <c r="O88" i="1"/>
  <c r="N88" i="1"/>
  <c r="M88" i="1"/>
  <c r="L88" i="1"/>
  <c r="F88" i="1"/>
  <c r="G74" i="1"/>
  <c r="F74" i="1"/>
  <c r="K66" i="1"/>
  <c r="K67" i="1"/>
  <c r="G66" i="1"/>
  <c r="G67" i="1"/>
  <c r="F66" i="1"/>
  <c r="F67" i="1"/>
  <c r="G47" i="1"/>
  <c r="G53" i="1"/>
  <c r="F53" i="1"/>
  <c r="S43" i="1"/>
  <c r="G43" i="1"/>
  <c r="H43" i="1" s="1"/>
  <c r="F43" i="1"/>
  <c r="K42" i="1"/>
  <c r="G42" i="1"/>
  <c r="F42" i="1"/>
  <c r="G27" i="1"/>
  <c r="G28" i="1"/>
  <c r="G29" i="1"/>
  <c r="G30" i="1"/>
  <c r="G31" i="1"/>
  <c r="F27" i="1"/>
  <c r="F28" i="1"/>
  <c r="F29" i="1"/>
  <c r="F30" i="1"/>
  <c r="F31" i="1"/>
  <c r="S30" i="1"/>
  <c r="S31" i="1"/>
  <c r="S29" i="1"/>
  <c r="S27" i="1"/>
  <c r="N9" i="1"/>
  <c r="J9" i="1"/>
  <c r="I9" i="1"/>
  <c r="F9" i="1" s="1"/>
  <c r="K10" i="1"/>
  <c r="G10" i="1"/>
  <c r="F10" i="1"/>
  <c r="H258" i="1" l="1"/>
  <c r="L255" i="1"/>
  <c r="Q255" i="1"/>
  <c r="O255" i="1"/>
  <c r="M255" i="1"/>
  <c r="R255" i="1"/>
  <c r="N255" i="1"/>
  <c r="G256" i="1"/>
  <c r="H152" i="1"/>
  <c r="S255" i="1"/>
  <c r="F256" i="1"/>
  <c r="H133" i="1"/>
  <c r="H136" i="1"/>
  <c r="H277" i="1"/>
  <c r="J255" i="1"/>
  <c r="G255" i="1" s="1"/>
  <c r="K263" i="1"/>
  <c r="I255" i="1"/>
  <c r="F255" i="1" s="1"/>
  <c r="H262" i="1"/>
  <c r="H261" i="1"/>
  <c r="H260" i="1"/>
  <c r="H259" i="1"/>
  <c r="F263" i="1"/>
  <c r="H263" i="1" s="1"/>
  <c r="K256" i="1"/>
  <c r="H217" i="1"/>
  <c r="H238" i="1"/>
  <c r="H245" i="1"/>
  <c r="H247" i="1"/>
  <c r="H236" i="1"/>
  <c r="S228" i="1"/>
  <c r="K9" i="1"/>
  <c r="K88" i="1"/>
  <c r="H221" i="1"/>
  <c r="H202" i="1"/>
  <c r="H192" i="1"/>
  <c r="H182" i="1"/>
  <c r="H180" i="1"/>
  <c r="H181" i="1"/>
  <c r="H90" i="1"/>
  <c r="H126" i="1"/>
  <c r="H167" i="1"/>
  <c r="H151" i="1"/>
  <c r="H118" i="1"/>
  <c r="G9" i="1"/>
  <c r="H9" i="1" s="1"/>
  <c r="H10" i="1"/>
  <c r="G88" i="1"/>
  <c r="H88" i="1" s="1"/>
  <c r="H89" i="1"/>
  <c r="H67" i="1"/>
  <c r="H66" i="1"/>
  <c r="H53" i="1"/>
  <c r="H42" i="1"/>
  <c r="H31" i="1"/>
  <c r="H29" i="1"/>
  <c r="H27" i="1"/>
  <c r="H30" i="1"/>
  <c r="H28" i="1"/>
  <c r="S281" i="1"/>
  <c r="H256" i="1" l="1"/>
  <c r="H255" i="1"/>
  <c r="K255" i="1"/>
  <c r="L163" i="1"/>
  <c r="K225" i="1" l="1"/>
  <c r="K216" i="1"/>
  <c r="S91" i="1"/>
  <c r="K206" i="1"/>
  <c r="K207" i="1"/>
  <c r="K208" i="1"/>
  <c r="K209" i="1"/>
  <c r="S197" i="1"/>
  <c r="S169" i="1"/>
  <c r="S168" i="1"/>
  <c r="K165" i="1"/>
  <c r="K166" i="1"/>
  <c r="K164" i="1"/>
  <c r="S153" i="1"/>
  <c r="S146" i="1"/>
  <c r="G146" i="1"/>
  <c r="F146" i="1"/>
  <c r="U62" i="1"/>
  <c r="V62" i="1"/>
  <c r="W62" i="1"/>
  <c r="X62" i="1"/>
  <c r="T62" i="1"/>
  <c r="K34" i="1"/>
  <c r="K35" i="1"/>
  <c r="K37" i="1"/>
  <c r="H146" i="1" l="1"/>
  <c r="T163" i="1"/>
  <c r="N56" i="1"/>
  <c r="G216" i="1"/>
  <c r="G218" i="1"/>
  <c r="F216" i="1"/>
  <c r="F218" i="1"/>
  <c r="H218" i="1" s="1"/>
  <c r="F219" i="1"/>
  <c r="K179" i="1"/>
  <c r="K185" i="1"/>
  <c r="G183" i="1"/>
  <c r="G184" i="1"/>
  <c r="G185" i="1"/>
  <c r="F183" i="1"/>
  <c r="F184" i="1"/>
  <c r="G34" i="1"/>
  <c r="G35" i="1"/>
  <c r="G36" i="1"/>
  <c r="F34" i="1"/>
  <c r="F35" i="1"/>
  <c r="G276" i="1"/>
  <c r="G278" i="1"/>
  <c r="G280" i="1"/>
  <c r="G281" i="1"/>
  <c r="F276" i="1"/>
  <c r="F278" i="1"/>
  <c r="F280" i="1"/>
  <c r="F281" i="1"/>
  <c r="G209" i="1"/>
  <c r="F209" i="1"/>
  <c r="G208" i="1"/>
  <c r="F208" i="1"/>
  <c r="G207" i="1"/>
  <c r="F207" i="1"/>
  <c r="G196" i="1"/>
  <c r="K196" i="1"/>
  <c r="F196" i="1"/>
  <c r="G168" i="1"/>
  <c r="G169" i="1"/>
  <c r="F168" i="1"/>
  <c r="F169" i="1"/>
  <c r="R163" i="1"/>
  <c r="Q163" i="1"/>
  <c r="G166" i="1"/>
  <c r="F166" i="1"/>
  <c r="G165" i="1"/>
  <c r="F165" i="1"/>
  <c r="J163" i="1"/>
  <c r="I163" i="1"/>
  <c r="F163" i="1" s="1"/>
  <c r="K162" i="1"/>
  <c r="G162" i="1"/>
  <c r="F162" i="1"/>
  <c r="X161" i="1"/>
  <c r="W161" i="1"/>
  <c r="V161" i="1"/>
  <c r="U161" i="1"/>
  <c r="T161" i="1"/>
  <c r="R161" i="1"/>
  <c r="Q161" i="1"/>
  <c r="P161" i="1"/>
  <c r="O161" i="1"/>
  <c r="N161" i="1"/>
  <c r="M161" i="1"/>
  <c r="L161" i="1"/>
  <c r="J161" i="1"/>
  <c r="I161" i="1"/>
  <c r="K160" i="1"/>
  <c r="G160" i="1"/>
  <c r="F160" i="1"/>
  <c r="X159" i="1"/>
  <c r="W159" i="1"/>
  <c r="V159" i="1"/>
  <c r="U159" i="1"/>
  <c r="T159" i="1"/>
  <c r="R159" i="1"/>
  <c r="Q159" i="1"/>
  <c r="P159" i="1"/>
  <c r="O159" i="1"/>
  <c r="N159" i="1"/>
  <c r="M159" i="1"/>
  <c r="L159" i="1"/>
  <c r="J159" i="1"/>
  <c r="I159" i="1"/>
  <c r="G149" i="1"/>
  <c r="K149" i="1"/>
  <c r="F149" i="1"/>
  <c r="G139" i="1"/>
  <c r="K139" i="1"/>
  <c r="F139" i="1"/>
  <c r="G138" i="1"/>
  <c r="K138" i="1"/>
  <c r="F138" i="1"/>
  <c r="F122" i="1"/>
  <c r="G122" i="1"/>
  <c r="K122" i="1"/>
  <c r="K93" i="1"/>
  <c r="G93" i="1"/>
  <c r="F93" i="1"/>
  <c r="X92" i="1"/>
  <c r="X91" i="1" s="1"/>
  <c r="W92" i="1"/>
  <c r="W91" i="1" s="1"/>
  <c r="V92" i="1"/>
  <c r="V91" i="1" s="1"/>
  <c r="U92" i="1"/>
  <c r="U91" i="1" s="1"/>
  <c r="T92" i="1"/>
  <c r="T91" i="1" s="1"/>
  <c r="R92" i="1"/>
  <c r="R91" i="1" s="1"/>
  <c r="Q92" i="1"/>
  <c r="Q91" i="1" s="1"/>
  <c r="P92" i="1"/>
  <c r="P91" i="1" s="1"/>
  <c r="O92" i="1"/>
  <c r="O91" i="1" s="1"/>
  <c r="N92" i="1"/>
  <c r="N91" i="1" s="1"/>
  <c r="M92" i="1"/>
  <c r="M91" i="1" s="1"/>
  <c r="L92" i="1"/>
  <c r="L91" i="1" s="1"/>
  <c r="J92" i="1"/>
  <c r="J91" i="1" s="1"/>
  <c r="I92" i="1"/>
  <c r="K57" i="1"/>
  <c r="G57" i="1"/>
  <c r="F57" i="1"/>
  <c r="J56" i="1"/>
  <c r="I56" i="1"/>
  <c r="F56" i="1" s="1"/>
  <c r="G25" i="1"/>
  <c r="K25" i="1"/>
  <c r="F25" i="1"/>
  <c r="F22" i="1"/>
  <c r="F23" i="1"/>
  <c r="F24" i="1"/>
  <c r="F26" i="1"/>
  <c r="G24" i="1"/>
  <c r="H24" i="1" s="1"/>
  <c r="K24" i="1"/>
  <c r="G23" i="1"/>
  <c r="K23" i="1"/>
  <c r="K22" i="1"/>
  <c r="G21" i="1"/>
  <c r="F21" i="1"/>
  <c r="J14" i="1"/>
  <c r="I14" i="1"/>
  <c r="F12" i="1"/>
  <c r="G18" i="1"/>
  <c r="F92" i="1" l="1"/>
  <c r="G159" i="1"/>
  <c r="F161" i="1"/>
  <c r="H183" i="1"/>
  <c r="H184" i="1"/>
  <c r="K163" i="1"/>
  <c r="S163" i="1"/>
  <c r="H149" i="1"/>
  <c r="H207" i="1"/>
  <c r="H208" i="1"/>
  <c r="H209" i="1"/>
  <c r="H34" i="1"/>
  <c r="H216" i="1"/>
  <c r="G92" i="1"/>
  <c r="H92" i="1" s="1"/>
  <c r="H280" i="1"/>
  <c r="H276" i="1"/>
  <c r="H281" i="1"/>
  <c r="H278" i="1"/>
  <c r="I91" i="1"/>
  <c r="H165" i="1"/>
  <c r="H166" i="1"/>
  <c r="H196" i="1"/>
  <c r="H169" i="1"/>
  <c r="H168" i="1"/>
  <c r="G161" i="1"/>
  <c r="K159" i="1"/>
  <c r="H161" i="1"/>
  <c r="K161" i="1"/>
  <c r="H162" i="1"/>
  <c r="H160" i="1"/>
  <c r="F159" i="1"/>
  <c r="H139" i="1"/>
  <c r="H122" i="1"/>
  <c r="H138" i="1"/>
  <c r="H23" i="1"/>
  <c r="K92" i="1"/>
  <c r="H93" i="1"/>
  <c r="K56" i="1"/>
  <c r="H57" i="1"/>
  <c r="G56" i="1"/>
  <c r="H56" i="1" s="1"/>
  <c r="H25" i="1"/>
  <c r="S36" i="1"/>
  <c r="K276" i="1"/>
  <c r="R275" i="1"/>
  <c r="Q275" i="1"/>
  <c r="S280" i="1"/>
  <c r="J249" i="1"/>
  <c r="I249" i="1"/>
  <c r="R212" i="1"/>
  <c r="M212" i="1"/>
  <c r="N212" i="1"/>
  <c r="O212" i="1"/>
  <c r="P212" i="1"/>
  <c r="L212" i="1"/>
  <c r="K213" i="1"/>
  <c r="J212" i="1"/>
  <c r="I212" i="1"/>
  <c r="Q212" i="1"/>
  <c r="G213" i="1"/>
  <c r="F213" i="1"/>
  <c r="K193" i="1"/>
  <c r="K194" i="1"/>
  <c r="G194" i="1"/>
  <c r="F194" i="1"/>
  <c r="G179" i="1"/>
  <c r="F179" i="1"/>
  <c r="S140" i="1"/>
  <c r="G130" i="1"/>
  <c r="F130" i="1"/>
  <c r="G128" i="1"/>
  <c r="F128" i="1"/>
  <c r="M129" i="1"/>
  <c r="N129" i="1"/>
  <c r="O129" i="1"/>
  <c r="P129" i="1"/>
  <c r="Q129" i="1"/>
  <c r="R129" i="1"/>
  <c r="L129" i="1"/>
  <c r="M127" i="1"/>
  <c r="N127" i="1"/>
  <c r="O127" i="1"/>
  <c r="P127" i="1"/>
  <c r="Q127" i="1"/>
  <c r="R127" i="1"/>
  <c r="L127" i="1"/>
  <c r="K130" i="1"/>
  <c r="J129" i="1"/>
  <c r="G129" i="1" s="1"/>
  <c r="I129" i="1"/>
  <c r="K128" i="1"/>
  <c r="J127" i="1"/>
  <c r="G127" i="1" s="1"/>
  <c r="I127" i="1"/>
  <c r="K73" i="1"/>
  <c r="G73" i="1"/>
  <c r="F73" i="1"/>
  <c r="G48" i="1"/>
  <c r="F48" i="1"/>
  <c r="F49" i="1"/>
  <c r="G22" i="1"/>
  <c r="V198" i="1"/>
  <c r="P214" i="1"/>
  <c r="H159" i="1" l="1"/>
  <c r="G212" i="1"/>
  <c r="H22" i="1"/>
  <c r="K129" i="1"/>
  <c r="H213" i="1"/>
  <c r="F129" i="1"/>
  <c r="K127" i="1"/>
  <c r="H129" i="1"/>
  <c r="H194" i="1"/>
  <c r="F212" i="1"/>
  <c r="K212" i="1"/>
  <c r="H212" i="1"/>
  <c r="F127" i="1"/>
  <c r="H127" i="1" s="1"/>
  <c r="H179" i="1"/>
  <c r="H130" i="1"/>
  <c r="H128" i="1"/>
  <c r="H73" i="1"/>
  <c r="M272" i="1"/>
  <c r="N272" i="1"/>
  <c r="O272" i="1"/>
  <c r="P272" i="1"/>
  <c r="L272" i="1"/>
  <c r="G286" i="1"/>
  <c r="F286" i="1"/>
  <c r="J64" i="1"/>
  <c r="M62" i="1"/>
  <c r="N62" i="1"/>
  <c r="O62" i="1"/>
  <c r="P62" i="1"/>
  <c r="L62" i="1"/>
  <c r="R62" i="1"/>
  <c r="Q62" i="1"/>
  <c r="J62" i="1"/>
  <c r="I62" i="1"/>
  <c r="J105" i="1"/>
  <c r="S28" i="1"/>
  <c r="S49" i="1"/>
  <c r="S54" i="1"/>
  <c r="S85" i="1"/>
  <c r="S112" i="1"/>
  <c r="S172" i="1"/>
  <c r="S173" i="1"/>
  <c r="S284" i="1"/>
  <c r="K12" i="1"/>
  <c r="K15" i="1"/>
  <c r="K18" i="1"/>
  <c r="K33" i="1"/>
  <c r="K38" i="1"/>
  <c r="K39" i="1"/>
  <c r="K50" i="1"/>
  <c r="K51" i="1"/>
  <c r="K52" i="1"/>
  <c r="K60" i="1"/>
  <c r="K61" i="1"/>
  <c r="K63" i="1"/>
  <c r="K71" i="1"/>
  <c r="K75" i="1"/>
  <c r="K76" i="1"/>
  <c r="K78" i="1"/>
  <c r="K79" i="1"/>
  <c r="K83" i="1"/>
  <c r="K96" i="1"/>
  <c r="K100" i="1"/>
  <c r="K101" i="1"/>
  <c r="K104" i="1"/>
  <c r="K106" i="1"/>
  <c r="K108" i="1"/>
  <c r="K110" i="1"/>
  <c r="K111" i="1"/>
  <c r="K114" i="1"/>
  <c r="K120" i="1"/>
  <c r="K121" i="1"/>
  <c r="K123" i="1"/>
  <c r="K125" i="1"/>
  <c r="K132" i="1"/>
  <c r="K134" i="1"/>
  <c r="K135" i="1"/>
  <c r="K137" i="1"/>
  <c r="K142" i="1"/>
  <c r="K145" i="1"/>
  <c r="K147" i="1"/>
  <c r="K148" i="1"/>
  <c r="K150" i="1"/>
  <c r="K155" i="1"/>
  <c r="K156" i="1"/>
  <c r="K158" i="1"/>
  <c r="K175" i="1"/>
  <c r="K178" i="1"/>
  <c r="K188" i="1"/>
  <c r="K190" i="1"/>
  <c r="K191" i="1"/>
  <c r="K195" i="1"/>
  <c r="K200" i="1"/>
  <c r="K201" i="1"/>
  <c r="K204" i="1"/>
  <c r="K205" i="1"/>
  <c r="K210" i="1"/>
  <c r="K211" i="1"/>
  <c r="K215" i="1"/>
  <c r="K218" i="1"/>
  <c r="K219" i="1"/>
  <c r="K224" i="1"/>
  <c r="K227" i="1"/>
  <c r="K229" i="1"/>
  <c r="K234" i="1"/>
  <c r="K241" i="1"/>
  <c r="K242" i="1"/>
  <c r="K243" i="1"/>
  <c r="K246" i="1"/>
  <c r="K248" i="1"/>
  <c r="K250" i="1"/>
  <c r="K251" i="1"/>
  <c r="K253" i="1"/>
  <c r="K254" i="1"/>
  <c r="K273" i="1"/>
  <c r="I283" i="1"/>
  <c r="J283" i="1"/>
  <c r="L283" i="1"/>
  <c r="M283" i="1"/>
  <c r="N283" i="1"/>
  <c r="O283" i="1"/>
  <c r="P283" i="1"/>
  <c r="Q283" i="1"/>
  <c r="R283" i="1"/>
  <c r="T283" i="1"/>
  <c r="U283" i="1"/>
  <c r="V283" i="1"/>
  <c r="W283" i="1"/>
  <c r="X283" i="1"/>
  <c r="I275" i="1"/>
  <c r="J275" i="1"/>
  <c r="L275" i="1"/>
  <c r="L271" i="1" s="1"/>
  <c r="M275" i="1"/>
  <c r="N275" i="1"/>
  <c r="O275" i="1"/>
  <c r="P275" i="1"/>
  <c r="T275" i="1"/>
  <c r="U275" i="1"/>
  <c r="V275" i="1"/>
  <c r="W275" i="1"/>
  <c r="X275" i="1"/>
  <c r="M235" i="1"/>
  <c r="N235" i="1"/>
  <c r="O235" i="1"/>
  <c r="P235" i="1"/>
  <c r="Q235" i="1"/>
  <c r="R235" i="1"/>
  <c r="T235" i="1"/>
  <c r="U235" i="1"/>
  <c r="V235" i="1"/>
  <c r="W235" i="1"/>
  <c r="X235" i="1"/>
  <c r="L235" i="1"/>
  <c r="J223" i="1"/>
  <c r="L223" i="1"/>
  <c r="M223" i="1"/>
  <c r="N223" i="1"/>
  <c r="O223" i="1"/>
  <c r="P223" i="1"/>
  <c r="Q223" i="1"/>
  <c r="R223" i="1"/>
  <c r="T223" i="1"/>
  <c r="U223" i="1"/>
  <c r="V223" i="1"/>
  <c r="W223" i="1"/>
  <c r="X223" i="1"/>
  <c r="I223" i="1"/>
  <c r="G225" i="1"/>
  <c r="F225" i="1"/>
  <c r="R198" i="1"/>
  <c r="Q198" i="1"/>
  <c r="G193" i="1"/>
  <c r="G150" i="1"/>
  <c r="F150" i="1"/>
  <c r="G125" i="1"/>
  <c r="F125" i="1"/>
  <c r="M124" i="1"/>
  <c r="N124" i="1"/>
  <c r="O124" i="1"/>
  <c r="P124" i="1"/>
  <c r="Q124" i="1"/>
  <c r="R124" i="1"/>
  <c r="T124" i="1"/>
  <c r="U124" i="1"/>
  <c r="V124" i="1"/>
  <c r="W124" i="1"/>
  <c r="X124" i="1"/>
  <c r="G123" i="1"/>
  <c r="F123" i="1"/>
  <c r="G112" i="1"/>
  <c r="F112" i="1"/>
  <c r="J109" i="1"/>
  <c r="L109" i="1"/>
  <c r="M109" i="1"/>
  <c r="N109" i="1"/>
  <c r="O109" i="1"/>
  <c r="P109" i="1"/>
  <c r="Q109" i="1"/>
  <c r="R109" i="1"/>
  <c r="T109" i="1"/>
  <c r="U109" i="1"/>
  <c r="V109" i="1"/>
  <c r="W109" i="1"/>
  <c r="X109" i="1"/>
  <c r="I109" i="1"/>
  <c r="G12" i="1"/>
  <c r="G15" i="1"/>
  <c r="G26" i="1"/>
  <c r="G33" i="1"/>
  <c r="G37" i="1"/>
  <c r="G38" i="1"/>
  <c r="G39" i="1"/>
  <c r="G46" i="1"/>
  <c r="G49" i="1"/>
  <c r="G50" i="1"/>
  <c r="G51" i="1"/>
  <c r="G52" i="1"/>
  <c r="G54" i="1"/>
  <c r="G59" i="1"/>
  <c r="G60" i="1"/>
  <c r="G61" i="1"/>
  <c r="G63" i="1"/>
  <c r="G65" i="1"/>
  <c r="G68" i="1"/>
  <c r="G71" i="1"/>
  <c r="G75" i="1"/>
  <c r="G76" i="1"/>
  <c r="G78" i="1"/>
  <c r="G79" i="1"/>
  <c r="G82" i="1"/>
  <c r="G83" i="1"/>
  <c r="G84" i="1"/>
  <c r="G85" i="1"/>
  <c r="G87" i="1"/>
  <c r="G96" i="1"/>
  <c r="G98" i="1"/>
  <c r="G100" i="1"/>
  <c r="G101" i="1"/>
  <c r="G104" i="1"/>
  <c r="G106" i="1"/>
  <c r="G108" i="1"/>
  <c r="G110" i="1"/>
  <c r="G111" i="1"/>
  <c r="G114" i="1"/>
  <c r="G120" i="1"/>
  <c r="G121" i="1"/>
  <c r="G132" i="1"/>
  <c r="G135" i="1"/>
  <c r="G137" i="1"/>
  <c r="G140" i="1"/>
  <c r="G142" i="1"/>
  <c r="G145" i="1"/>
  <c r="G147" i="1"/>
  <c r="G148" i="1"/>
  <c r="G153" i="1"/>
  <c r="G155" i="1"/>
  <c r="G156" i="1"/>
  <c r="G158" i="1"/>
  <c r="G164" i="1"/>
  <c r="G172" i="1"/>
  <c r="G173" i="1"/>
  <c r="G175" i="1"/>
  <c r="G178" i="1"/>
  <c r="G188" i="1"/>
  <c r="G190" i="1"/>
  <c r="G191" i="1"/>
  <c r="G195" i="1"/>
  <c r="G197" i="1"/>
  <c r="G199" i="1"/>
  <c r="G200" i="1"/>
  <c r="G201" i="1"/>
  <c r="G204" i="1"/>
  <c r="G205" i="1"/>
  <c r="G206" i="1"/>
  <c r="G210" i="1"/>
  <c r="G211" i="1"/>
  <c r="G215" i="1"/>
  <c r="G219" i="1"/>
  <c r="G224" i="1"/>
  <c r="G227" i="1"/>
  <c r="G229" i="1"/>
  <c r="G233" i="1"/>
  <c r="G234" i="1"/>
  <c r="G241" i="1"/>
  <c r="G242" i="1"/>
  <c r="G243" i="1"/>
  <c r="G246" i="1"/>
  <c r="G248" i="1"/>
  <c r="G250" i="1"/>
  <c r="G251" i="1"/>
  <c r="G253" i="1"/>
  <c r="G254" i="1"/>
  <c r="G273" i="1"/>
  <c r="G284" i="1"/>
  <c r="G283" i="1" s="1"/>
  <c r="F15" i="1"/>
  <c r="F18" i="1"/>
  <c r="F33" i="1"/>
  <c r="F36" i="1"/>
  <c r="F37" i="1"/>
  <c r="F38" i="1"/>
  <c r="F39" i="1"/>
  <c r="F46" i="1"/>
  <c r="F50" i="1"/>
  <c r="F51" i="1"/>
  <c r="F52" i="1"/>
  <c r="F54" i="1"/>
  <c r="F59" i="1"/>
  <c r="F60" i="1"/>
  <c r="F61" i="1"/>
  <c r="F63" i="1"/>
  <c r="F65" i="1"/>
  <c r="F68" i="1"/>
  <c r="F71" i="1"/>
  <c r="F75" i="1"/>
  <c r="F76" i="1"/>
  <c r="F78" i="1"/>
  <c r="F79" i="1"/>
  <c r="F82" i="1"/>
  <c r="F83" i="1"/>
  <c r="F84" i="1"/>
  <c r="F85" i="1"/>
  <c r="F87" i="1"/>
  <c r="F96" i="1"/>
  <c r="F98" i="1"/>
  <c r="F100" i="1"/>
  <c r="F101" i="1"/>
  <c r="F104" i="1"/>
  <c r="F106" i="1"/>
  <c r="F108" i="1"/>
  <c r="F110" i="1"/>
  <c r="F111" i="1"/>
  <c r="F114" i="1"/>
  <c r="F117" i="1"/>
  <c r="F120" i="1"/>
  <c r="F121" i="1"/>
  <c r="F132" i="1"/>
  <c r="F134" i="1"/>
  <c r="F135" i="1"/>
  <c r="F137" i="1"/>
  <c r="F140" i="1"/>
  <c r="F142" i="1"/>
  <c r="F145" i="1"/>
  <c r="F147" i="1"/>
  <c r="F148" i="1"/>
  <c r="F155" i="1"/>
  <c r="F156" i="1"/>
  <c r="F158" i="1"/>
  <c r="F164" i="1"/>
  <c r="F172" i="1"/>
  <c r="F173" i="1"/>
  <c r="F175" i="1"/>
  <c r="F178" i="1"/>
  <c r="F185" i="1"/>
  <c r="H185" i="1" s="1"/>
  <c r="F188" i="1"/>
  <c r="F190" i="1"/>
  <c r="F191" i="1"/>
  <c r="F193" i="1"/>
  <c r="F195" i="1"/>
  <c r="F197" i="1"/>
  <c r="F199" i="1"/>
  <c r="F200" i="1"/>
  <c r="F201" i="1"/>
  <c r="F204" i="1"/>
  <c r="H204" i="1" s="1"/>
  <c r="F205" i="1"/>
  <c r="F206" i="1"/>
  <c r="F210" i="1"/>
  <c r="F211" i="1"/>
  <c r="H211" i="1" s="1"/>
  <c r="F215" i="1"/>
  <c r="F224" i="1"/>
  <c r="F227" i="1"/>
  <c r="F229" i="1"/>
  <c r="F233" i="1"/>
  <c r="F234" i="1"/>
  <c r="F241" i="1"/>
  <c r="F242" i="1"/>
  <c r="F243" i="1"/>
  <c r="F246" i="1"/>
  <c r="F248" i="1"/>
  <c r="F250" i="1"/>
  <c r="F251" i="1"/>
  <c r="F253" i="1"/>
  <c r="F254" i="1"/>
  <c r="F273" i="1"/>
  <c r="F284" i="1"/>
  <c r="H225" i="1" l="1"/>
  <c r="H206" i="1"/>
  <c r="H153" i="1"/>
  <c r="H148" i="1"/>
  <c r="H147" i="1"/>
  <c r="H150" i="1"/>
  <c r="K62" i="1"/>
  <c r="H188" i="1"/>
  <c r="H164" i="1"/>
  <c r="K275" i="1"/>
  <c r="H36" i="1"/>
  <c r="S235" i="1"/>
  <c r="H286" i="1"/>
  <c r="K109" i="1"/>
  <c r="S109" i="1"/>
  <c r="K124" i="1"/>
  <c r="K223" i="1"/>
  <c r="G275" i="1"/>
  <c r="S275" i="1"/>
  <c r="S283" i="1"/>
  <c r="F283" i="1"/>
  <c r="F275" i="1"/>
  <c r="H210" i="1"/>
  <c r="H205" i="1"/>
  <c r="H112" i="1"/>
  <c r="H123" i="1"/>
  <c r="H287" i="1"/>
  <c r="H284" i="1"/>
  <c r="H253" i="1"/>
  <c r="H250" i="1"/>
  <c r="H246" i="1"/>
  <c r="H242" i="1"/>
  <c r="H241" i="1"/>
  <c r="H234" i="1"/>
  <c r="H227" i="1"/>
  <c r="H219" i="1"/>
  <c r="H200" i="1"/>
  <c r="H197" i="1"/>
  <c r="H191" i="1"/>
  <c r="H175" i="1"/>
  <c r="H172" i="1"/>
  <c r="H156" i="1"/>
  <c r="H155" i="1"/>
  <c r="H145" i="1"/>
  <c r="H140" i="1"/>
  <c r="H135" i="1"/>
  <c r="H134" i="1"/>
  <c r="H121" i="1"/>
  <c r="H111" i="1"/>
  <c r="H108" i="1"/>
  <c r="H104" i="1"/>
  <c r="H100" i="1"/>
  <c r="H87" i="1"/>
  <c r="H79" i="1"/>
  <c r="H76" i="1"/>
  <c r="H71" i="1"/>
  <c r="H60" i="1"/>
  <c r="H54" i="1"/>
  <c r="H51" i="1"/>
  <c r="H49" i="1"/>
  <c r="H39" i="1"/>
  <c r="H38" i="1"/>
  <c r="H33" i="1"/>
  <c r="H288" i="1"/>
  <c r="H273" i="1"/>
  <c r="H254" i="1"/>
  <c r="H251" i="1"/>
  <c r="H248" i="1"/>
  <c r="H243" i="1"/>
  <c r="H229" i="1"/>
  <c r="H224" i="1"/>
  <c r="H215" i="1"/>
  <c r="H201" i="1"/>
  <c r="H195" i="1"/>
  <c r="H190" i="1"/>
  <c r="H178" i="1"/>
  <c r="H173" i="1"/>
  <c r="H158" i="1"/>
  <c r="H142" i="1"/>
  <c r="H137" i="1"/>
  <c r="H132" i="1"/>
  <c r="H120" i="1"/>
  <c r="H114" i="1"/>
  <c r="H110" i="1"/>
  <c r="H106" i="1"/>
  <c r="H101" i="1"/>
  <c r="H96" i="1"/>
  <c r="H85" i="1"/>
  <c r="H83" i="1"/>
  <c r="H78" i="1"/>
  <c r="H75" i="1"/>
  <c r="H63" i="1"/>
  <c r="H61" i="1"/>
  <c r="H52" i="1"/>
  <c r="H50" i="1"/>
  <c r="H18" i="1"/>
  <c r="H12" i="1"/>
  <c r="H37" i="1"/>
  <c r="H35" i="1"/>
  <c r="H125" i="1"/>
  <c r="H15" i="1"/>
  <c r="H193" i="1"/>
  <c r="G124" i="1"/>
  <c r="F124" i="1"/>
  <c r="V58" i="1"/>
  <c r="X20" i="1"/>
  <c r="I116" i="1"/>
  <c r="R32" i="1"/>
  <c r="J282" i="1"/>
  <c r="L282" i="1"/>
  <c r="M282" i="1"/>
  <c r="N282" i="1"/>
  <c r="P282" i="1"/>
  <c r="Q282" i="1"/>
  <c r="R282" i="1"/>
  <c r="T282" i="1"/>
  <c r="U282" i="1"/>
  <c r="V282" i="1"/>
  <c r="W282" i="1"/>
  <c r="X282" i="1"/>
  <c r="O282" i="1"/>
  <c r="J271" i="1"/>
  <c r="I271" i="1"/>
  <c r="J235" i="1"/>
  <c r="I235" i="1"/>
  <c r="F235" i="1" s="1"/>
  <c r="R189" i="1"/>
  <c r="Q189" i="1"/>
  <c r="I72" i="1"/>
  <c r="J72" i="1"/>
  <c r="R72" i="1"/>
  <c r="Q72" i="1"/>
  <c r="R58" i="1"/>
  <c r="Q58" i="1"/>
  <c r="J203" i="1"/>
  <c r="I203" i="1"/>
  <c r="I58" i="1"/>
  <c r="J58" i="1"/>
  <c r="J55" i="1" s="1"/>
  <c r="L58" i="1"/>
  <c r="M58" i="1"/>
  <c r="N58" i="1"/>
  <c r="N55" i="1" s="1"/>
  <c r="O58" i="1"/>
  <c r="P58" i="1"/>
  <c r="T58" i="1"/>
  <c r="U58" i="1"/>
  <c r="W58" i="1"/>
  <c r="X58" i="1"/>
  <c r="I64" i="1"/>
  <c r="K64" i="1" s="1"/>
  <c r="L64" i="1"/>
  <c r="M64" i="1"/>
  <c r="N64" i="1"/>
  <c r="O64" i="1"/>
  <c r="P64" i="1"/>
  <c r="Q64" i="1"/>
  <c r="R64" i="1"/>
  <c r="T64" i="1"/>
  <c r="U64" i="1"/>
  <c r="V64" i="1"/>
  <c r="W64" i="1"/>
  <c r="X64" i="1"/>
  <c r="I70" i="1"/>
  <c r="J70" i="1"/>
  <c r="L70" i="1"/>
  <c r="M70" i="1"/>
  <c r="N70" i="1"/>
  <c r="O70" i="1"/>
  <c r="P70" i="1"/>
  <c r="Q70" i="1"/>
  <c r="R70" i="1"/>
  <c r="T70" i="1"/>
  <c r="U70" i="1"/>
  <c r="V70" i="1"/>
  <c r="W70" i="1"/>
  <c r="X70" i="1"/>
  <c r="L72" i="1"/>
  <c r="M72" i="1"/>
  <c r="N72" i="1"/>
  <c r="O72" i="1"/>
  <c r="P72" i="1"/>
  <c r="T72" i="1"/>
  <c r="U72" i="1"/>
  <c r="V72" i="1"/>
  <c r="W72" i="1"/>
  <c r="X72" i="1"/>
  <c r="I77" i="1"/>
  <c r="J77" i="1"/>
  <c r="L77" i="1"/>
  <c r="M77" i="1"/>
  <c r="N77" i="1"/>
  <c r="O77" i="1"/>
  <c r="P77" i="1"/>
  <c r="Q77" i="1"/>
  <c r="R77" i="1"/>
  <c r="T77" i="1"/>
  <c r="U77" i="1"/>
  <c r="V77" i="1"/>
  <c r="W77" i="1"/>
  <c r="X77" i="1"/>
  <c r="I81" i="1"/>
  <c r="J81" i="1"/>
  <c r="L81" i="1"/>
  <c r="M81" i="1"/>
  <c r="N81" i="1"/>
  <c r="O81" i="1"/>
  <c r="P81" i="1"/>
  <c r="Q81" i="1"/>
  <c r="R81" i="1"/>
  <c r="T81" i="1"/>
  <c r="U81" i="1"/>
  <c r="V81" i="1"/>
  <c r="W81" i="1"/>
  <c r="X81" i="1"/>
  <c r="I86" i="1"/>
  <c r="J86" i="1"/>
  <c r="L86" i="1"/>
  <c r="M86" i="1"/>
  <c r="N86" i="1"/>
  <c r="O86" i="1"/>
  <c r="P86" i="1"/>
  <c r="Q86" i="1"/>
  <c r="R86" i="1"/>
  <c r="T86" i="1"/>
  <c r="U86" i="1"/>
  <c r="V86" i="1"/>
  <c r="W86" i="1"/>
  <c r="X86" i="1"/>
  <c r="I154" i="1"/>
  <c r="I131" i="1"/>
  <c r="J189" i="1"/>
  <c r="J177" i="1"/>
  <c r="I177" i="1"/>
  <c r="I214" i="1"/>
  <c r="I45" i="1"/>
  <c r="J45" i="1"/>
  <c r="J244" i="1"/>
  <c r="I244" i="1"/>
  <c r="I232" i="1"/>
  <c r="I105" i="1"/>
  <c r="K86" i="1" l="1"/>
  <c r="J80" i="1"/>
  <c r="I80" i="1"/>
  <c r="S189" i="1"/>
  <c r="W80" i="1"/>
  <c r="U80" i="1"/>
  <c r="R80" i="1"/>
  <c r="P80" i="1"/>
  <c r="N80" i="1"/>
  <c r="L80" i="1"/>
  <c r="X80" i="1"/>
  <c r="V80" i="1"/>
  <c r="T80" i="1"/>
  <c r="Q80" i="1"/>
  <c r="O80" i="1"/>
  <c r="M80" i="1"/>
  <c r="I55" i="1"/>
  <c r="H275" i="1"/>
  <c r="K203" i="1"/>
  <c r="K77" i="1"/>
  <c r="K70" i="1"/>
  <c r="K81" i="1"/>
  <c r="K272" i="1"/>
  <c r="K244" i="1"/>
  <c r="K198" i="1"/>
  <c r="G235" i="1"/>
  <c r="H235" i="1" s="1"/>
  <c r="K235" i="1"/>
  <c r="K45" i="1"/>
  <c r="K177" i="1"/>
  <c r="S81" i="1"/>
  <c r="K58" i="1"/>
  <c r="K72" i="1"/>
  <c r="S282" i="1"/>
  <c r="H124" i="1"/>
  <c r="G189" i="1"/>
  <c r="X69" i="1"/>
  <c r="V69" i="1"/>
  <c r="T69" i="1"/>
  <c r="Q69" i="1"/>
  <c r="O69" i="1"/>
  <c r="M69" i="1"/>
  <c r="J69" i="1"/>
  <c r="W69" i="1"/>
  <c r="U69" i="1"/>
  <c r="R69" i="1"/>
  <c r="P69" i="1"/>
  <c r="N69" i="1"/>
  <c r="L69" i="1"/>
  <c r="I69" i="1"/>
  <c r="F69" i="1" s="1"/>
  <c r="X55" i="1"/>
  <c r="U55" i="1"/>
  <c r="P55" i="1"/>
  <c r="L55" i="1"/>
  <c r="Q55" i="1"/>
  <c r="W55" i="1"/>
  <c r="T55" i="1"/>
  <c r="O55" i="1"/>
  <c r="M55" i="1"/>
  <c r="R55" i="1"/>
  <c r="G55" i="1" s="1"/>
  <c r="V55" i="1"/>
  <c r="F58" i="1"/>
  <c r="G58" i="1"/>
  <c r="G282" i="1"/>
  <c r="G77" i="1"/>
  <c r="G70" i="1"/>
  <c r="F64" i="1"/>
  <c r="G62" i="1"/>
  <c r="G163" i="1"/>
  <c r="H163" i="1" s="1"/>
  <c r="G86" i="1"/>
  <c r="F81" i="1"/>
  <c r="G72" i="1"/>
  <c r="F198" i="1"/>
  <c r="K271" i="1"/>
  <c r="F86" i="1"/>
  <c r="G81" i="1"/>
  <c r="F77" i="1"/>
  <c r="F70" i="1"/>
  <c r="G64" i="1"/>
  <c r="F62" i="1"/>
  <c r="F72" i="1"/>
  <c r="G198" i="1"/>
  <c r="I282" i="1"/>
  <c r="F55" i="1" l="1"/>
  <c r="H81" i="1"/>
  <c r="F282" i="1"/>
  <c r="F80" i="1"/>
  <c r="H198" i="1"/>
  <c r="H58" i="1"/>
  <c r="S80" i="1"/>
  <c r="H64" i="1"/>
  <c r="K69" i="1"/>
  <c r="K80" i="1"/>
  <c r="K55" i="1"/>
  <c r="H72" i="1"/>
  <c r="H77" i="1"/>
  <c r="H86" i="1"/>
  <c r="H62" i="1"/>
  <c r="H70" i="1"/>
  <c r="H282" i="1"/>
  <c r="G80" i="1"/>
  <c r="G69" i="1"/>
  <c r="H69" i="1" s="1"/>
  <c r="K105" i="1"/>
  <c r="T214" i="1"/>
  <c r="H80" i="1" l="1"/>
  <c r="H55" i="1"/>
  <c r="L116" i="1"/>
  <c r="P177" i="1" l="1"/>
  <c r="R214" i="1"/>
  <c r="Q214" i="1"/>
  <c r="F214" i="1" s="1"/>
  <c r="I95" i="1"/>
  <c r="J95" i="1"/>
  <c r="J252" i="1"/>
  <c r="L232" i="1"/>
  <c r="J232" i="1"/>
  <c r="K232" i="1" s="1"/>
  <c r="L214" i="1"/>
  <c r="J214" i="1"/>
  <c r="J176" i="1" s="1"/>
  <c r="J157" i="1"/>
  <c r="J154" i="1"/>
  <c r="K154" i="1" s="1"/>
  <c r="J131" i="1"/>
  <c r="J226" i="1"/>
  <c r="J174" i="1"/>
  <c r="J113" i="1"/>
  <c r="J107" i="1"/>
  <c r="J103" i="1"/>
  <c r="J228" i="1"/>
  <c r="I228" i="1"/>
  <c r="J32" i="1"/>
  <c r="I32" i="1"/>
  <c r="J17" i="1"/>
  <c r="I17" i="1"/>
  <c r="J16" i="1"/>
  <c r="I16" i="1"/>
  <c r="J11" i="1"/>
  <c r="J8" i="1" s="1"/>
  <c r="I11" i="1"/>
  <c r="I8" i="1" s="1"/>
  <c r="X171" i="1"/>
  <c r="W171" i="1"/>
  <c r="V171" i="1"/>
  <c r="U171" i="1"/>
  <c r="T171" i="1"/>
  <c r="R171" i="1"/>
  <c r="Q171" i="1"/>
  <c r="P171" i="1"/>
  <c r="O171" i="1"/>
  <c r="N171" i="1"/>
  <c r="M171" i="1"/>
  <c r="L171" i="1"/>
  <c r="J171" i="1"/>
  <c r="I171" i="1"/>
  <c r="X163" i="1"/>
  <c r="W163" i="1"/>
  <c r="V163" i="1"/>
  <c r="U163" i="1"/>
  <c r="P163" i="1"/>
  <c r="N163" i="1"/>
  <c r="M163" i="1"/>
  <c r="I252" i="1"/>
  <c r="I240" i="1"/>
  <c r="I226" i="1"/>
  <c r="I189" i="1"/>
  <c r="I176" i="1" s="1"/>
  <c r="I174" i="1"/>
  <c r="I157" i="1"/>
  <c r="I113" i="1"/>
  <c r="I107" i="1"/>
  <c r="I103" i="1"/>
  <c r="I99" i="1"/>
  <c r="J20" i="1"/>
  <c r="L20" i="1"/>
  <c r="M20" i="1"/>
  <c r="N20" i="1"/>
  <c r="O20" i="1"/>
  <c r="P20" i="1"/>
  <c r="Q20" i="1"/>
  <c r="R20" i="1"/>
  <c r="T20" i="1"/>
  <c r="U20" i="1"/>
  <c r="V20" i="1"/>
  <c r="W20" i="1"/>
  <c r="L189" i="1"/>
  <c r="M189" i="1"/>
  <c r="N189" i="1"/>
  <c r="O189" i="1"/>
  <c r="P189" i="1"/>
  <c r="U244" i="1"/>
  <c r="V244" i="1"/>
  <c r="W244" i="1"/>
  <c r="X244" i="1"/>
  <c r="T244" i="1"/>
  <c r="M244" i="1"/>
  <c r="N244" i="1"/>
  <c r="O244" i="1"/>
  <c r="P244" i="1"/>
  <c r="Q244" i="1"/>
  <c r="F244" i="1" s="1"/>
  <c r="R244" i="1"/>
  <c r="L244" i="1"/>
  <c r="L174" i="1"/>
  <c r="M174" i="1"/>
  <c r="N174" i="1"/>
  <c r="O174" i="1"/>
  <c r="P174" i="1"/>
  <c r="Q174" i="1"/>
  <c r="R174" i="1"/>
  <c r="T174" i="1"/>
  <c r="U174" i="1"/>
  <c r="V174" i="1"/>
  <c r="W174" i="1"/>
  <c r="X174" i="1"/>
  <c r="U141" i="1"/>
  <c r="V141" i="1"/>
  <c r="W141" i="1"/>
  <c r="X141" i="1"/>
  <c r="T141" i="1"/>
  <c r="M141" i="1"/>
  <c r="N141" i="1"/>
  <c r="O141" i="1"/>
  <c r="P141" i="1"/>
  <c r="Q141" i="1"/>
  <c r="R141" i="1"/>
  <c r="U45" i="1"/>
  <c r="U44" i="1" s="1"/>
  <c r="U41" i="1" s="1"/>
  <c r="U40" i="1" s="1"/>
  <c r="V45" i="1"/>
  <c r="V44" i="1" s="1"/>
  <c r="V41" i="1" s="1"/>
  <c r="V40" i="1" s="1"/>
  <c r="W45" i="1"/>
  <c r="W44" i="1" s="1"/>
  <c r="W41" i="1" s="1"/>
  <c r="W40" i="1" s="1"/>
  <c r="X45" i="1"/>
  <c r="X44" i="1" s="1"/>
  <c r="X40" i="1" s="1"/>
  <c r="T45" i="1"/>
  <c r="T44" i="1" s="1"/>
  <c r="T41" i="1" s="1"/>
  <c r="T40" i="1" s="1"/>
  <c r="M45" i="1"/>
  <c r="M44" i="1" s="1"/>
  <c r="M41" i="1" s="1"/>
  <c r="M40" i="1" s="1"/>
  <c r="N45" i="1"/>
  <c r="N44" i="1" s="1"/>
  <c r="O45" i="1"/>
  <c r="O44" i="1" s="1"/>
  <c r="O41" i="1" s="1"/>
  <c r="O40" i="1" s="1"/>
  <c r="P45" i="1"/>
  <c r="P44" i="1" s="1"/>
  <c r="P40" i="1" s="1"/>
  <c r="Q45" i="1"/>
  <c r="R45" i="1"/>
  <c r="L45" i="1"/>
  <c r="L44" i="1" s="1"/>
  <c r="L41" i="1" s="1"/>
  <c r="L40" i="1" s="1"/>
  <c r="I44" i="1"/>
  <c r="L252" i="1"/>
  <c r="M252" i="1"/>
  <c r="N252" i="1"/>
  <c r="O252" i="1"/>
  <c r="P252" i="1"/>
  <c r="Q252" i="1"/>
  <c r="R252" i="1"/>
  <c r="T252" i="1"/>
  <c r="U252" i="1"/>
  <c r="V252" i="1"/>
  <c r="W252" i="1"/>
  <c r="X252" i="1"/>
  <c r="L249" i="1"/>
  <c r="M249" i="1"/>
  <c r="N249" i="1"/>
  <c r="O249" i="1"/>
  <c r="P249" i="1"/>
  <c r="Q249" i="1"/>
  <c r="R249" i="1"/>
  <c r="T249" i="1"/>
  <c r="U249" i="1"/>
  <c r="V249" i="1"/>
  <c r="W249" i="1"/>
  <c r="X249" i="1"/>
  <c r="J240" i="1"/>
  <c r="L240" i="1"/>
  <c r="M240" i="1"/>
  <c r="N240" i="1"/>
  <c r="O240" i="1"/>
  <c r="P240" i="1"/>
  <c r="Q240" i="1"/>
  <c r="R240" i="1"/>
  <c r="T240" i="1"/>
  <c r="U240" i="1"/>
  <c r="V240" i="1"/>
  <c r="W240" i="1"/>
  <c r="X240" i="1"/>
  <c r="M232" i="1"/>
  <c r="N232" i="1"/>
  <c r="O232" i="1"/>
  <c r="P232" i="1"/>
  <c r="Q232" i="1"/>
  <c r="F232" i="1" s="1"/>
  <c r="R232" i="1"/>
  <c r="T232" i="1"/>
  <c r="U232" i="1"/>
  <c r="V232" i="1"/>
  <c r="W232" i="1"/>
  <c r="X232" i="1"/>
  <c r="L228" i="1"/>
  <c r="M228" i="1"/>
  <c r="N228" i="1"/>
  <c r="O228" i="1"/>
  <c r="P228" i="1"/>
  <c r="U228" i="1"/>
  <c r="V228" i="1"/>
  <c r="W228" i="1"/>
  <c r="X228" i="1"/>
  <c r="L226" i="1"/>
  <c r="M226" i="1"/>
  <c r="N226" i="1"/>
  <c r="O226" i="1"/>
  <c r="P226" i="1"/>
  <c r="Q226" i="1"/>
  <c r="R226" i="1"/>
  <c r="R222" i="1" s="1"/>
  <c r="T226" i="1"/>
  <c r="U226" i="1"/>
  <c r="U222" i="1" s="1"/>
  <c r="U220" i="1" s="1"/>
  <c r="V226" i="1"/>
  <c r="W226" i="1"/>
  <c r="W222" i="1" s="1"/>
  <c r="W220" i="1" s="1"/>
  <c r="X226" i="1"/>
  <c r="M214" i="1"/>
  <c r="N214" i="1"/>
  <c r="O214" i="1"/>
  <c r="U214" i="1"/>
  <c r="V214" i="1"/>
  <c r="W214" i="1"/>
  <c r="X214" i="1"/>
  <c r="L203" i="1"/>
  <c r="M203" i="1"/>
  <c r="N203" i="1"/>
  <c r="O203" i="1"/>
  <c r="P203" i="1"/>
  <c r="Q203" i="1"/>
  <c r="F203" i="1" s="1"/>
  <c r="R203" i="1"/>
  <c r="T203" i="1"/>
  <c r="U203" i="1"/>
  <c r="V203" i="1"/>
  <c r="W203" i="1"/>
  <c r="X203" i="1"/>
  <c r="L198" i="1"/>
  <c r="M198" i="1"/>
  <c r="N198" i="1"/>
  <c r="O198" i="1"/>
  <c r="P198" i="1"/>
  <c r="T198" i="1"/>
  <c r="U198" i="1"/>
  <c r="W198" i="1"/>
  <c r="X198" i="1"/>
  <c r="T189" i="1"/>
  <c r="U189" i="1"/>
  <c r="V189" i="1"/>
  <c r="W189" i="1"/>
  <c r="X189" i="1"/>
  <c r="L177" i="1"/>
  <c r="M177" i="1"/>
  <c r="M176" i="1" s="1"/>
  <c r="N177" i="1"/>
  <c r="O177" i="1"/>
  <c r="O176" i="1" s="1"/>
  <c r="Q177" i="1"/>
  <c r="R177" i="1"/>
  <c r="R176" i="1" s="1"/>
  <c r="T177" i="1"/>
  <c r="U177" i="1"/>
  <c r="U176" i="1" s="1"/>
  <c r="V177" i="1"/>
  <c r="W177" i="1"/>
  <c r="W176" i="1" s="1"/>
  <c r="X177" i="1"/>
  <c r="L157" i="1"/>
  <c r="M157" i="1"/>
  <c r="N157" i="1"/>
  <c r="O157" i="1"/>
  <c r="P157" i="1"/>
  <c r="Q157" i="1"/>
  <c r="R157" i="1"/>
  <c r="T157" i="1"/>
  <c r="U157" i="1"/>
  <c r="V157" i="1"/>
  <c r="W157" i="1"/>
  <c r="X157" i="1"/>
  <c r="L154" i="1"/>
  <c r="M154" i="1"/>
  <c r="N154" i="1"/>
  <c r="O154" i="1"/>
  <c r="P154" i="1"/>
  <c r="Q154" i="1"/>
  <c r="F154" i="1" s="1"/>
  <c r="R154" i="1"/>
  <c r="T154" i="1"/>
  <c r="U154" i="1"/>
  <c r="V154" i="1"/>
  <c r="W154" i="1"/>
  <c r="X154" i="1"/>
  <c r="I141" i="1"/>
  <c r="I115" i="1" s="1"/>
  <c r="J141" i="1"/>
  <c r="L141" i="1"/>
  <c r="L131" i="1"/>
  <c r="M131" i="1"/>
  <c r="N131" i="1"/>
  <c r="O131" i="1"/>
  <c r="P131" i="1"/>
  <c r="Q131" i="1"/>
  <c r="R131" i="1"/>
  <c r="T131" i="1"/>
  <c r="U131" i="1"/>
  <c r="V131" i="1"/>
  <c r="W131" i="1"/>
  <c r="X131" i="1"/>
  <c r="M116" i="1"/>
  <c r="N116" i="1"/>
  <c r="O116" i="1"/>
  <c r="P116" i="1"/>
  <c r="Q116" i="1"/>
  <c r="R116" i="1"/>
  <c r="T116" i="1"/>
  <c r="U116" i="1"/>
  <c r="V116" i="1"/>
  <c r="W116" i="1"/>
  <c r="X116" i="1"/>
  <c r="L113" i="1"/>
  <c r="M113" i="1"/>
  <c r="N113" i="1"/>
  <c r="O113" i="1"/>
  <c r="P113" i="1"/>
  <c r="Q113" i="1"/>
  <c r="R113" i="1"/>
  <c r="T113" i="1"/>
  <c r="U113" i="1"/>
  <c r="V113" i="1"/>
  <c r="W113" i="1"/>
  <c r="X113" i="1"/>
  <c r="L107" i="1"/>
  <c r="M107" i="1"/>
  <c r="N107" i="1"/>
  <c r="O107" i="1"/>
  <c r="P107" i="1"/>
  <c r="Q107" i="1"/>
  <c r="R107" i="1"/>
  <c r="T107" i="1"/>
  <c r="U107" i="1"/>
  <c r="V107" i="1"/>
  <c r="W107" i="1"/>
  <c r="X107" i="1"/>
  <c r="L103" i="1"/>
  <c r="L105" i="1" s="1"/>
  <c r="M103" i="1"/>
  <c r="M105" i="1" s="1"/>
  <c r="N103" i="1"/>
  <c r="N105" i="1" s="1"/>
  <c r="O103" i="1"/>
  <c r="O105" i="1" s="1"/>
  <c r="P103" i="1"/>
  <c r="P105" i="1" s="1"/>
  <c r="Q103" i="1"/>
  <c r="R103" i="1"/>
  <c r="T103" i="1"/>
  <c r="T105" i="1" s="1"/>
  <c r="U103" i="1"/>
  <c r="U105" i="1" s="1"/>
  <c r="V103" i="1"/>
  <c r="V105" i="1" s="1"/>
  <c r="W103" i="1"/>
  <c r="W105" i="1" s="1"/>
  <c r="X103" i="1"/>
  <c r="X105" i="1" s="1"/>
  <c r="J99" i="1"/>
  <c r="K99" i="1" s="1"/>
  <c r="L99" i="1"/>
  <c r="M99" i="1"/>
  <c r="N99" i="1"/>
  <c r="O99" i="1"/>
  <c r="P99" i="1"/>
  <c r="Q99" i="1"/>
  <c r="R99" i="1"/>
  <c r="T99" i="1"/>
  <c r="U99" i="1"/>
  <c r="V99" i="1"/>
  <c r="W99" i="1"/>
  <c r="X99" i="1"/>
  <c r="L95" i="1"/>
  <c r="M95" i="1"/>
  <c r="M94" i="1" s="1"/>
  <c r="N95" i="1"/>
  <c r="O95" i="1"/>
  <c r="O94" i="1" s="1"/>
  <c r="P95" i="1"/>
  <c r="Q95" i="1"/>
  <c r="Q94" i="1" s="1"/>
  <c r="R95" i="1"/>
  <c r="T95" i="1"/>
  <c r="T94" i="1" s="1"/>
  <c r="U95" i="1"/>
  <c r="V95" i="1"/>
  <c r="V94" i="1" s="1"/>
  <c r="W95" i="1"/>
  <c r="X95" i="1"/>
  <c r="X94" i="1" s="1"/>
  <c r="J44" i="1"/>
  <c r="L32" i="1"/>
  <c r="M32" i="1"/>
  <c r="N32" i="1"/>
  <c r="O32" i="1"/>
  <c r="P32" i="1"/>
  <c r="Q32" i="1"/>
  <c r="S32" i="1" s="1"/>
  <c r="T32" i="1"/>
  <c r="U32" i="1"/>
  <c r="V32" i="1"/>
  <c r="W32" i="1"/>
  <c r="X32" i="1"/>
  <c r="L17" i="1"/>
  <c r="L16" i="1" s="1"/>
  <c r="M17" i="1"/>
  <c r="M16" i="1" s="1"/>
  <c r="N17" i="1"/>
  <c r="N16" i="1" s="1"/>
  <c r="O17" i="1"/>
  <c r="O16" i="1" s="1"/>
  <c r="P17" i="1"/>
  <c r="P16" i="1" s="1"/>
  <c r="Q17" i="1"/>
  <c r="Q16" i="1" s="1"/>
  <c r="R17" i="1"/>
  <c r="T17" i="1"/>
  <c r="T16" i="1" s="1"/>
  <c r="U17" i="1"/>
  <c r="U16" i="1" s="1"/>
  <c r="V17" i="1"/>
  <c r="V16" i="1" s="1"/>
  <c r="W17" i="1"/>
  <c r="W16" i="1" s="1"/>
  <c r="X17" i="1"/>
  <c r="X16" i="1" s="1"/>
  <c r="L14" i="1"/>
  <c r="M14" i="1"/>
  <c r="M13" i="1" s="1"/>
  <c r="N14" i="1"/>
  <c r="N13" i="1" s="1"/>
  <c r="O14" i="1"/>
  <c r="O13" i="1" s="1"/>
  <c r="P14" i="1"/>
  <c r="P13" i="1" s="1"/>
  <c r="Q14" i="1"/>
  <c r="Q13" i="1" s="1"/>
  <c r="R14" i="1"/>
  <c r="T14" i="1"/>
  <c r="T13" i="1" s="1"/>
  <c r="U14" i="1"/>
  <c r="U13" i="1" s="1"/>
  <c r="V14" i="1"/>
  <c r="V13" i="1" s="1"/>
  <c r="W14" i="1"/>
  <c r="W13" i="1" s="1"/>
  <c r="X14" i="1"/>
  <c r="X13" i="1" s="1"/>
  <c r="L13" i="1"/>
  <c r="L11" i="1"/>
  <c r="L8" i="1" s="1"/>
  <c r="M11" i="1"/>
  <c r="M8" i="1" s="1"/>
  <c r="N11" i="1"/>
  <c r="N8" i="1" s="1"/>
  <c r="O11" i="1"/>
  <c r="O8" i="1" s="1"/>
  <c r="P11" i="1"/>
  <c r="P8" i="1" s="1"/>
  <c r="Q11" i="1"/>
  <c r="Q8" i="1" s="1"/>
  <c r="R11" i="1"/>
  <c r="R8" i="1" s="1"/>
  <c r="T11" i="1"/>
  <c r="T8" i="1" s="1"/>
  <c r="U11" i="1"/>
  <c r="U8" i="1" s="1"/>
  <c r="V11" i="1"/>
  <c r="V8" i="1" s="1"/>
  <c r="W11" i="1"/>
  <c r="W8" i="1" s="1"/>
  <c r="X11" i="1"/>
  <c r="X8" i="1" s="1"/>
  <c r="T272" i="1"/>
  <c r="T271" i="1" s="1"/>
  <c r="U272" i="1"/>
  <c r="U271" i="1" s="1"/>
  <c r="V272" i="1"/>
  <c r="V271" i="1" s="1"/>
  <c r="W272" i="1"/>
  <c r="W271" i="1" s="1"/>
  <c r="X272" i="1"/>
  <c r="X271" i="1" s="1"/>
  <c r="M271" i="1"/>
  <c r="N271" i="1"/>
  <c r="O271" i="1"/>
  <c r="P271" i="1"/>
  <c r="Q272" i="1"/>
  <c r="R272" i="1"/>
  <c r="X222" i="1" l="1"/>
  <c r="X220" i="1" s="1"/>
  <c r="V222" i="1"/>
  <c r="V220" i="1" s="1"/>
  <c r="T222" i="1"/>
  <c r="Q222" i="1"/>
  <c r="P222" i="1"/>
  <c r="N222" i="1"/>
  <c r="L222" i="1"/>
  <c r="O222" i="1"/>
  <c r="M222" i="1"/>
  <c r="X176" i="1"/>
  <c r="V176" i="1"/>
  <c r="T176" i="1"/>
  <c r="J222" i="1"/>
  <c r="S222" i="1"/>
  <c r="Q176" i="1"/>
  <c r="S177" i="1"/>
  <c r="S176" i="1"/>
  <c r="K41" i="1"/>
  <c r="I222" i="1"/>
  <c r="F220" i="1" s="1"/>
  <c r="S141" i="1"/>
  <c r="P115" i="1"/>
  <c r="N115" i="1"/>
  <c r="W239" i="1"/>
  <c r="U239" i="1"/>
  <c r="R239" i="1"/>
  <c r="P239" i="1"/>
  <c r="N239" i="1"/>
  <c r="L239" i="1"/>
  <c r="N176" i="1"/>
  <c r="L176" i="1"/>
  <c r="L115" i="1"/>
  <c r="O115" i="1"/>
  <c r="M115" i="1"/>
  <c r="P176" i="1"/>
  <c r="X239" i="1"/>
  <c r="V239" i="1"/>
  <c r="T239" i="1"/>
  <c r="Q239" i="1"/>
  <c r="O239" i="1"/>
  <c r="M239" i="1"/>
  <c r="F177" i="1"/>
  <c r="R115" i="1"/>
  <c r="F131" i="1"/>
  <c r="Q115" i="1"/>
  <c r="F115" i="1" s="1"/>
  <c r="S131" i="1"/>
  <c r="K131" i="1"/>
  <c r="I239" i="1"/>
  <c r="S171" i="1"/>
  <c r="K240" i="1"/>
  <c r="J239" i="1"/>
  <c r="K20" i="1"/>
  <c r="K103" i="1"/>
  <c r="K113" i="1"/>
  <c r="K252" i="1"/>
  <c r="R105" i="1"/>
  <c r="G177" i="1"/>
  <c r="G203" i="1"/>
  <c r="H203" i="1" s="1"/>
  <c r="G45" i="1"/>
  <c r="S45" i="1"/>
  <c r="F189" i="1"/>
  <c r="H189" i="1" s="1"/>
  <c r="K189" i="1"/>
  <c r="K226" i="1"/>
  <c r="K157" i="1"/>
  <c r="R13" i="1"/>
  <c r="R16" i="1"/>
  <c r="G16" i="1" s="1"/>
  <c r="K44" i="1"/>
  <c r="K141" i="1"/>
  <c r="G244" i="1"/>
  <c r="H244" i="1" s="1"/>
  <c r="S20" i="1"/>
  <c r="I102" i="1"/>
  <c r="J170" i="1"/>
  <c r="K8" i="1"/>
  <c r="K11" i="1"/>
  <c r="K14" i="1"/>
  <c r="K16" i="1"/>
  <c r="K17" i="1"/>
  <c r="K228" i="1"/>
  <c r="K107" i="1"/>
  <c r="K174" i="1"/>
  <c r="G214" i="1"/>
  <c r="H214" i="1" s="1"/>
  <c r="K214" i="1"/>
  <c r="K249" i="1"/>
  <c r="K95" i="1"/>
  <c r="G32" i="1"/>
  <c r="K32" i="1"/>
  <c r="W115" i="1"/>
  <c r="U115" i="1"/>
  <c r="I170" i="1"/>
  <c r="L170" i="1"/>
  <c r="N170" i="1"/>
  <c r="P170" i="1"/>
  <c r="R170" i="1"/>
  <c r="U170" i="1"/>
  <c r="W170" i="1"/>
  <c r="M170" i="1"/>
  <c r="O170" i="1"/>
  <c r="Q170" i="1"/>
  <c r="T170" i="1"/>
  <c r="V170" i="1"/>
  <c r="X170" i="1"/>
  <c r="X115" i="1"/>
  <c r="V115" i="1"/>
  <c r="T115" i="1"/>
  <c r="F116" i="1"/>
  <c r="F141" i="1"/>
  <c r="F171" i="1"/>
  <c r="G141" i="1"/>
  <c r="G99" i="1"/>
  <c r="G240" i="1"/>
  <c r="F8" i="1"/>
  <c r="G109" i="1"/>
  <c r="G20" i="1"/>
  <c r="R271" i="1"/>
  <c r="G272" i="1"/>
  <c r="Q44" i="1"/>
  <c r="F45" i="1"/>
  <c r="F99" i="1"/>
  <c r="F107" i="1"/>
  <c r="F113" i="1"/>
  <c r="F174" i="1"/>
  <c r="F226" i="1"/>
  <c r="F249" i="1"/>
  <c r="F252" i="1"/>
  <c r="F11" i="1"/>
  <c r="I13" i="1"/>
  <c r="F13" i="1" s="1"/>
  <c r="F14" i="1"/>
  <c r="G17" i="1"/>
  <c r="F32" i="1"/>
  <c r="G228" i="1"/>
  <c r="G107" i="1"/>
  <c r="G113" i="1"/>
  <c r="G174" i="1"/>
  <c r="G223" i="1"/>
  <c r="G226" i="1"/>
  <c r="G157" i="1"/>
  <c r="G232" i="1"/>
  <c r="H232" i="1" s="1"/>
  <c r="G252" i="1"/>
  <c r="G95" i="1"/>
  <c r="Q271" i="1"/>
  <c r="F272" i="1"/>
  <c r="F20" i="1"/>
  <c r="F103" i="1"/>
  <c r="F109" i="1"/>
  <c r="F157" i="1"/>
  <c r="F223" i="1"/>
  <c r="F240" i="1"/>
  <c r="G171" i="1"/>
  <c r="G11" i="1"/>
  <c r="G8" i="1" s="1"/>
  <c r="G14" i="1"/>
  <c r="F16" i="1"/>
  <c r="F17" i="1"/>
  <c r="F228" i="1"/>
  <c r="G103" i="1"/>
  <c r="G131" i="1"/>
  <c r="G154" i="1"/>
  <c r="H154" i="1" s="1"/>
  <c r="G249" i="1"/>
  <c r="H249" i="1" s="1"/>
  <c r="F95" i="1"/>
  <c r="I19" i="1"/>
  <c r="R44" i="1"/>
  <c r="J19" i="1"/>
  <c r="J102" i="1"/>
  <c r="I94" i="1"/>
  <c r="Q102" i="1"/>
  <c r="Q105" i="1"/>
  <c r="F105" i="1" s="1"/>
  <c r="X19" i="1"/>
  <c r="V19" i="1"/>
  <c r="T19" i="1"/>
  <c r="Q19" i="1"/>
  <c r="O19" i="1"/>
  <c r="M19" i="1"/>
  <c r="W19" i="1"/>
  <c r="U19" i="1"/>
  <c r="P19" i="1"/>
  <c r="N19" i="1"/>
  <c r="L19" i="1"/>
  <c r="W94" i="1"/>
  <c r="U94" i="1"/>
  <c r="R94" i="1"/>
  <c r="P94" i="1"/>
  <c r="N94" i="1"/>
  <c r="L94" i="1"/>
  <c r="R102" i="1"/>
  <c r="J13" i="1"/>
  <c r="X102" i="1"/>
  <c r="M102" i="1"/>
  <c r="V102" i="1"/>
  <c r="T102" i="1"/>
  <c r="O102" i="1"/>
  <c r="W102" i="1"/>
  <c r="U102" i="1"/>
  <c r="P102" i="1"/>
  <c r="N102" i="1"/>
  <c r="L102" i="1"/>
  <c r="R19" i="1"/>
  <c r="R285" i="1" s="1"/>
  <c r="J94" i="1"/>
  <c r="M285" i="1" l="1"/>
  <c r="M289" i="1" s="1"/>
  <c r="P285" i="1"/>
  <c r="P289" i="1" s="1"/>
  <c r="O285" i="1"/>
  <c r="O289" i="1" s="1"/>
  <c r="N285" i="1"/>
  <c r="N289" i="1" s="1"/>
  <c r="V285" i="1"/>
  <c r="V289" i="1" s="1"/>
  <c r="L285" i="1"/>
  <c r="L289" i="1" s="1"/>
  <c r="U285" i="1"/>
  <c r="U289" i="1" s="1"/>
  <c r="T285" i="1"/>
  <c r="T289" i="1" s="1"/>
  <c r="X285" i="1"/>
  <c r="X289" i="1" s="1"/>
  <c r="W285" i="1"/>
  <c r="I285" i="1"/>
  <c r="K220" i="1"/>
  <c r="G220" i="1"/>
  <c r="H220" i="1" s="1"/>
  <c r="G41" i="1"/>
  <c r="G40" i="1"/>
  <c r="F44" i="1"/>
  <c r="K40" i="1"/>
  <c r="G91" i="1"/>
  <c r="F94" i="1"/>
  <c r="K19" i="1"/>
  <c r="W289" i="1"/>
  <c r="H113" i="1"/>
  <c r="H226" i="1"/>
  <c r="H174" i="1"/>
  <c r="H107" i="1"/>
  <c r="H177" i="1"/>
  <c r="K239" i="1"/>
  <c r="K102" i="1"/>
  <c r="H131" i="1"/>
  <c r="H32" i="1"/>
  <c r="H45" i="1"/>
  <c r="F222" i="1"/>
  <c r="K94" i="1"/>
  <c r="S44" i="1"/>
  <c r="S19" i="1"/>
  <c r="S102" i="1"/>
  <c r="F271" i="1"/>
  <c r="G222" i="1"/>
  <c r="H222" i="1" s="1"/>
  <c r="K222" i="1"/>
  <c r="G105" i="1"/>
  <c r="H105" i="1" s="1"/>
  <c r="G271" i="1"/>
  <c r="S271" i="1"/>
  <c r="S115" i="1"/>
  <c r="G170" i="1"/>
  <c r="K170" i="1"/>
  <c r="F102" i="1"/>
  <c r="G176" i="1"/>
  <c r="K176" i="1"/>
  <c r="K13" i="1"/>
  <c r="H252" i="1"/>
  <c r="H103" i="1"/>
  <c r="H14" i="1"/>
  <c r="H171" i="1"/>
  <c r="H141" i="1"/>
  <c r="H8" i="1"/>
  <c r="H11" i="1"/>
  <c r="H157" i="1"/>
  <c r="H223" i="1"/>
  <c r="H228" i="1"/>
  <c r="H17" i="1"/>
  <c r="H109" i="1"/>
  <c r="H240" i="1"/>
  <c r="H95" i="1"/>
  <c r="H16" i="1"/>
  <c r="H272" i="1"/>
  <c r="H20" i="1"/>
  <c r="H99" i="1"/>
  <c r="F170" i="1"/>
  <c r="G94" i="1"/>
  <c r="G13" i="1"/>
  <c r="H13" i="1" s="1"/>
  <c r="F176" i="1"/>
  <c r="F239" i="1"/>
  <c r="G44" i="1"/>
  <c r="G102" i="1"/>
  <c r="G19" i="1"/>
  <c r="F19" i="1"/>
  <c r="H44" i="1" l="1"/>
  <c r="Q285" i="1"/>
  <c r="Q289" i="1" s="1"/>
  <c r="S41" i="1"/>
  <c r="F41" i="1"/>
  <c r="H41" i="1" s="1"/>
  <c r="H94" i="1"/>
  <c r="F91" i="1"/>
  <c r="H91" i="1" s="1"/>
  <c r="K91" i="1"/>
  <c r="H170" i="1"/>
  <c r="H271" i="1"/>
  <c r="H176" i="1"/>
  <c r="H19" i="1"/>
  <c r="H102" i="1"/>
  <c r="I289" i="1"/>
  <c r="F285" i="1" l="1"/>
  <c r="F289" i="1" s="1"/>
  <c r="S40" i="1"/>
  <c r="F40" i="1"/>
  <c r="H40" i="1" s="1"/>
  <c r="G239" i="1" l="1"/>
  <c r="H239" i="1" s="1"/>
  <c r="R289" i="1"/>
  <c r="S289" i="1" s="1"/>
  <c r="S285" i="1" l="1"/>
  <c r="H283" i="1"/>
  <c r="G117" i="1"/>
  <c r="H117" i="1" s="1"/>
  <c r="J116" i="1"/>
  <c r="K116" i="1" s="1"/>
  <c r="J115" i="1" l="1"/>
  <c r="G116" i="1"/>
  <c r="H116" i="1" s="1"/>
  <c r="K115" i="1" l="1"/>
  <c r="J285" i="1"/>
  <c r="K285" i="1" s="1"/>
  <c r="G115" i="1"/>
  <c r="H115" i="1" s="1"/>
  <c r="G285" i="1" l="1"/>
  <c r="G289" i="1" s="1"/>
  <c r="H289" i="1" s="1"/>
  <c r="J289" i="1"/>
  <c r="K289" i="1" s="1"/>
  <c r="H285" i="1" l="1"/>
</calcChain>
</file>

<file path=xl/sharedStrings.xml><?xml version="1.0" encoding="utf-8"?>
<sst xmlns="http://schemas.openxmlformats.org/spreadsheetml/2006/main" count="513" uniqueCount="202">
  <si>
    <t>Dział</t>
  </si>
  <si>
    <t>Rozdział</t>
  </si>
  <si>
    <t>§</t>
  </si>
  <si>
    <t>Wyszczególnienie</t>
  </si>
  <si>
    <t xml:space="preserve">Dochody </t>
  </si>
  <si>
    <t>Rolnictwo i łowiectwo</t>
  </si>
  <si>
    <t xml:space="preserve"> Pozostała działalność</t>
  </si>
  <si>
    <t>0970</t>
  </si>
  <si>
    <t>Wpływy z różnych dochodów</t>
  </si>
  <si>
    <t>Leśnictwo</t>
  </si>
  <si>
    <t>02095</t>
  </si>
  <si>
    <t>Rybołówstwo i rybactwo</t>
  </si>
  <si>
    <t>0690</t>
  </si>
  <si>
    <t>Wpływy z różnych opłat</t>
  </si>
  <si>
    <t>Transport i łączność</t>
  </si>
  <si>
    <t>Drogi publiczne powiatowe</t>
  </si>
  <si>
    <t>0960</t>
  </si>
  <si>
    <t>2710</t>
  </si>
  <si>
    <t>6207</t>
  </si>
  <si>
    <t>6300</t>
  </si>
  <si>
    <t>0420</t>
  </si>
  <si>
    <t>Wpływy z opłaty komunikacyjnej</t>
  </si>
  <si>
    <t>0470</t>
  </si>
  <si>
    <t>Wpływy z opłat za zarząd, użytkowanie i użytkowanie wieczyste nieruchomości</t>
  </si>
  <si>
    <t>Gospodarka mieszkaniowa</t>
  </si>
  <si>
    <t>2360</t>
  </si>
  <si>
    <t>Dochody j.s.t. zwiazane z realizacją zadań z zakresu administracji</t>
  </si>
  <si>
    <t>2110</t>
  </si>
  <si>
    <t>Działalność usługowa</t>
  </si>
  <si>
    <t>0920</t>
  </si>
  <si>
    <t>Organizacja targów i wystaw</t>
  </si>
  <si>
    <t>Administracja publiczna</t>
  </si>
  <si>
    <t>0750</t>
  </si>
  <si>
    <t>Dotacje celowe otrzymane z samorządu województwa na inwestycje</t>
  </si>
  <si>
    <t>Kwalifikacja wojskowa</t>
  </si>
  <si>
    <t>2120</t>
  </si>
  <si>
    <t>Bezpieczeństwo publiczne i ochrona p.</t>
  </si>
  <si>
    <t>6410</t>
  </si>
  <si>
    <t>Wpływy z innych opłat stanowiących dochody j.s.t.</t>
  </si>
  <si>
    <t>0490</t>
  </si>
  <si>
    <t>Wpływy z innych lokalnych opłat pobieranych przez j.s.t</t>
  </si>
  <si>
    <t>0010</t>
  </si>
  <si>
    <t>Podatek dochodowy od osób fizycznych</t>
  </si>
  <si>
    <t>0020</t>
  </si>
  <si>
    <t>Podatek dochodowy od osób prawnych</t>
  </si>
  <si>
    <t>Różne rozliczenia</t>
  </si>
  <si>
    <t>2920</t>
  </si>
  <si>
    <t>Subwencje ogólne z budżetu państwa</t>
  </si>
  <si>
    <t xml:space="preserve"> Część równoważąca subwencji ogólnej dla powiatów</t>
  </si>
  <si>
    <t>Różne rozliczenia finansowe</t>
  </si>
  <si>
    <t>Oświata i wychowanie</t>
  </si>
  <si>
    <t xml:space="preserve"> Szkoły podstawowe specjalne</t>
  </si>
  <si>
    <t>0830</t>
  </si>
  <si>
    <t>Wpływy z usług</t>
  </si>
  <si>
    <t>2130</t>
  </si>
  <si>
    <t>2007</t>
  </si>
  <si>
    <t>Licea ogólnokształcące</t>
  </si>
  <si>
    <t>0840</t>
  </si>
  <si>
    <t>Wpływy ze sprzedaży wyrobów</t>
  </si>
  <si>
    <t>2910</t>
  </si>
  <si>
    <t>Szkoły zawodowe</t>
  </si>
  <si>
    <t>0870</t>
  </si>
  <si>
    <t>Wpływy ze sprzedaży składników majątkowych</t>
  </si>
  <si>
    <t>Stołówki szkolne</t>
  </si>
  <si>
    <t>Pozostała działalność</t>
  </si>
  <si>
    <t>Ochrona zdrowia</t>
  </si>
  <si>
    <t>Pomoc społeczna</t>
  </si>
  <si>
    <t>Placówki opiekuńczo wychowawcze</t>
  </si>
  <si>
    <t xml:space="preserve"> Domy pomocy społecznej</t>
  </si>
  <si>
    <t>Ośrodki wsparcia</t>
  </si>
  <si>
    <t>Rodziny zastępcze</t>
  </si>
  <si>
    <t>Powiatowe centra pomocy rodzinie</t>
  </si>
  <si>
    <t xml:space="preserve"> Zespoły ds. orzekania o niepełnosprawności</t>
  </si>
  <si>
    <t>Fundusz Pracy</t>
  </si>
  <si>
    <t>2690</t>
  </si>
  <si>
    <t>Wpływy z pozostałych dochodów</t>
  </si>
  <si>
    <t xml:space="preserve"> Powiatowe urzędy pracy</t>
  </si>
  <si>
    <t>Edukacyjna opieka wychowawcza</t>
  </si>
  <si>
    <t xml:space="preserve">Poradnie psychologiczno - pedagogiczne </t>
  </si>
  <si>
    <t xml:space="preserve"> Placówki wychowania pozaszkolnego</t>
  </si>
  <si>
    <t xml:space="preserve"> Internaty i bursy szkolne</t>
  </si>
  <si>
    <t xml:space="preserve"> Szkolne schroniska młodzieżowe</t>
  </si>
  <si>
    <t>Gospodarka komunalna i ochrona środowiska</t>
  </si>
  <si>
    <t>Wpływy i wydatki zwąza. z gromadz. środków z opłat i kar za korzyst. ze środ.</t>
  </si>
  <si>
    <t>RAZEM  DOCHODY</t>
  </si>
  <si>
    <t>Dochody wykonane</t>
  </si>
  <si>
    <t>Inne formy kształcenia osobno niewymienione</t>
  </si>
  <si>
    <t>Relacja %</t>
  </si>
  <si>
    <t>bieżące</t>
  </si>
  <si>
    <t>w tym:</t>
  </si>
  <si>
    <t>Dotacje i środki na finans.wyd. na realiz. zad. z udz. śr. art. 5 ust. 1 pkt. 2 i 3</t>
  </si>
  <si>
    <t>Doch.zw.ze szczególnymi zasadami wykonania budżetu jednostki wynikające z odrębnych ustaw</t>
  </si>
  <si>
    <t>Doch.związane z realiz.zadań z zakresu adm.rządowej i innych zleconych j.s.t. odrębnymi ustawami</t>
  </si>
  <si>
    <t>Dochody związane z realiz. zadań w drodze umów lub porozumień między j.s.t.</t>
  </si>
  <si>
    <t>Dochody</t>
  </si>
  <si>
    <t>majątkowe</t>
  </si>
  <si>
    <t>Doch.związane z realiz.zadań wykonyw.na mocy porozumień z organami adm.rządowej</t>
  </si>
  <si>
    <t>Doch.związane z realiz. zadań wykonyw.na podst.porozumień z organami adm.rządowej</t>
  </si>
  <si>
    <t>PRZYCHODY</t>
  </si>
  <si>
    <t>RAZEM DOCHODY I PRZYCHODY</t>
  </si>
  <si>
    <t>Przychody z zaciągnętych pożyczek i kredytów</t>
  </si>
  <si>
    <t>Plan po zmianach</t>
  </si>
  <si>
    <t>6260</t>
  </si>
  <si>
    <t>0680</t>
  </si>
  <si>
    <t>2001</t>
  </si>
  <si>
    <t>0910</t>
  </si>
  <si>
    <t>Dotacje celowe w ramach programów finansowanych (…)</t>
  </si>
  <si>
    <t>Dotacje otrzymane z państwowych funduszy celowych na finansowanie (…)</t>
  </si>
  <si>
    <t>Szpitale ogólne</t>
  </si>
  <si>
    <t>Odsetki od nieterminowych wpłat (…)</t>
  </si>
  <si>
    <t>Wolne środki, o których mowa w art. 217 ust. 2 pkt 6 ustawy</t>
  </si>
  <si>
    <t>Dotacja celowa otrzymana z tytułu pomocy finansowej (…)</t>
  </si>
  <si>
    <t>Dotacja celowa otrzymana (…)</t>
  </si>
  <si>
    <t>010</t>
  </si>
  <si>
    <t>6430</t>
  </si>
  <si>
    <t>2760</t>
  </si>
  <si>
    <t>2460</t>
  </si>
  <si>
    <t xml:space="preserve">Środki na uzupełnienie dochcodów powiatów w paragrafie tym ujmuje się środki, o których mowa w art..36 ust. 4 ptk.1 ustawy z dnia 13 listopada 2003 r. o dochodach jednostek samorządu terytorialnego </t>
  </si>
  <si>
    <t xml:space="preserve">Uzupełnienie subwencji ogólnej dla jednostek samorządu terytorialnego </t>
  </si>
  <si>
    <t xml:space="preserve">Środki otrzymane od pozostałych jednostek zaliczanych do sektora finansów publicznych na realizację zadań bieżących jednostek zaliczanych do sektora finansów publicznych </t>
  </si>
  <si>
    <t xml:space="preserve">Dotacje celowe otrzymane z budżetu państwa na zadania bieżące z zakresu administracji rządowej oraz inne zadania zlecone ustawami realizowane przez powiat </t>
  </si>
  <si>
    <t>Wpływy ze zwrotów dotacji oraz płatności(…)</t>
  </si>
  <si>
    <t>0770</t>
  </si>
  <si>
    <t>Wpływy z tytułu odpłatnego nabycia prawa własności (…)</t>
  </si>
  <si>
    <t>6630</t>
  </si>
  <si>
    <t>2329</t>
  </si>
  <si>
    <t>2719</t>
  </si>
  <si>
    <t>Kultura fizyczna</t>
  </si>
  <si>
    <t>01095</t>
  </si>
  <si>
    <t>020</t>
  </si>
  <si>
    <t>050</t>
  </si>
  <si>
    <t>05095</t>
  </si>
  <si>
    <t>6680</t>
  </si>
  <si>
    <t xml:space="preserve">Składki na ubezpiecz. zdrow. oraz świadczenia dla </t>
  </si>
  <si>
    <t>Nadzór budowlany</t>
  </si>
  <si>
    <t>Gospodarka gruntami i nieruchomościami</t>
  </si>
  <si>
    <t>Dochody j.s.t. z realizacji zadań administracji rządowej</t>
  </si>
  <si>
    <t>Dotacje celowe otrzymane z budżetu państwa na realizację (…)</t>
  </si>
  <si>
    <t>Dotacje celowe otrzymane z budżetu państwa (…)</t>
  </si>
  <si>
    <t>Starostwa powiatowe</t>
  </si>
  <si>
    <t>Urzędy wojewódzkie</t>
  </si>
  <si>
    <t>Komendy powiatowe Państwowej Straży Pożarnej</t>
  </si>
  <si>
    <t>Dochody j.s.t. związane z realizacją zadań z zakresu administracji</t>
  </si>
  <si>
    <t>Dotacje otrzymane z państwowych funduszy celowych (…)</t>
  </si>
  <si>
    <t>Udziały powiatów w podatkach stanowiacych doch. Budż. Państwa</t>
  </si>
  <si>
    <t>Dochody od osób prawnych (…)</t>
  </si>
  <si>
    <t>Część oświatowa subwencji ogólnej dla j.s.t.</t>
  </si>
  <si>
    <t>Część wyrównawcza subwencji ogólnej dla powiatów</t>
  </si>
  <si>
    <t>Wpłata środków finansowych (…)</t>
  </si>
  <si>
    <t>Przedszkola specjalne</t>
  </si>
  <si>
    <t>Dotacje celowe otrzymane z budżetu (…)</t>
  </si>
  <si>
    <t>Dotacje celowe otrzymane z powiatu (…)</t>
  </si>
  <si>
    <t xml:space="preserve">Pozostałe odsetki </t>
  </si>
  <si>
    <t>Środki na Fundusz Pracy otrzymane przez powiat</t>
  </si>
  <si>
    <t>Państwowy Fundusz Rehabilitacji Osób Niepełnosprawnych</t>
  </si>
  <si>
    <t>Pozostałe zadania w zakresie polityki społecznej</t>
  </si>
  <si>
    <t>Wpływy od rodziców z tytułu opłaty za pobyt dziecka w pieczy zastępczej</t>
  </si>
  <si>
    <t>Gimnazja</t>
  </si>
  <si>
    <t>Gimnazja specjalne</t>
  </si>
  <si>
    <t>Dotacje otrzymane z państwowych (…)</t>
  </si>
  <si>
    <t>Zadania w zakresie przeciwdziałania przemocy w rodzinie</t>
  </si>
  <si>
    <t>2057</t>
  </si>
  <si>
    <t>0650</t>
  </si>
  <si>
    <t>2051</t>
  </si>
  <si>
    <t>2059</t>
  </si>
  <si>
    <t>6257</t>
  </si>
  <si>
    <t>6259</t>
  </si>
  <si>
    <t>2160</t>
  </si>
  <si>
    <t>Wpływy z pozostałych odsetek</t>
  </si>
  <si>
    <t>Wpływy z opłat za wydanie prawa jazdy</t>
  </si>
  <si>
    <t>Wymiar sprawiedliwości</t>
  </si>
  <si>
    <t>Nieodpłatna pomoc prawna</t>
  </si>
  <si>
    <t>Wpływy z otrzymanych spadków, zapisów i darowizn w postaci pieniężnej</t>
  </si>
  <si>
    <t>Realizacja zadań wymagających stosowania specjalnej (…)</t>
  </si>
  <si>
    <t>Kwalifikacyjne kursy zawodowe</t>
  </si>
  <si>
    <t>Wpływy z odsetek od nieterminowych wpłat (…)</t>
  </si>
  <si>
    <t>Wpływy z najmu i dzierżawy składników majątkowych (…)</t>
  </si>
  <si>
    <t>Ośrodki dokumentacji geodezyjnej (…)</t>
  </si>
  <si>
    <t>REALIZACJA DOCHODÓW I PRZYCHODÓW BUDŻETU POWIATU ZA 2017 ROK</t>
  </si>
  <si>
    <t>01005</t>
  </si>
  <si>
    <t>Prace geodezyjno- urządzeniowe (…)</t>
  </si>
  <si>
    <t>Dotacje celowe otrzymane (…)</t>
  </si>
  <si>
    <t>6309</t>
  </si>
  <si>
    <t>6629</t>
  </si>
  <si>
    <t>0640</t>
  </si>
  <si>
    <t>Turystyka</t>
  </si>
  <si>
    <t>Zadania w zakresie upowszechniania turystyki</t>
  </si>
  <si>
    <t>2950</t>
  </si>
  <si>
    <t>Wpływy z tytułu kosztów egezkucyjnych (…)</t>
  </si>
  <si>
    <t>2330</t>
  </si>
  <si>
    <t>Usuwanie skutków klęsk żywiołowych</t>
  </si>
  <si>
    <t>Wpływy z otrzymanych spadkow, zapisów (…)</t>
  </si>
  <si>
    <t>0610</t>
  </si>
  <si>
    <t>Wpływy z opłat egzaminacyjnych (…)</t>
  </si>
  <si>
    <t>6269</t>
  </si>
  <si>
    <t>Dotacje otrzymane z państowych (...)</t>
  </si>
  <si>
    <t>Rodzina</t>
  </si>
  <si>
    <t>Działalność placówek opiekuńczo- wychowawczych</t>
  </si>
  <si>
    <t>0570</t>
  </si>
  <si>
    <t>Wpływy z tytułu grzywien (…)</t>
  </si>
  <si>
    <t xml:space="preserve">Wpływy z otrzymanych spadków </t>
  </si>
  <si>
    <t>Dochody jednostek samorządu terytorialnego (…)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</si>
</sst>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_ ;[Red]\-#,##0,"/>
    <numFmt numFmtId="165" formatCode="#,##0.00_ ;[Red]\-#,##0.00,"/>
    <numFmt numFmtId="166" formatCode="#,##0&quot; F&quot;_);[Red]\(#,##0&quot; F)&quot;"/>
    <numFmt numFmtId="167" formatCode="#,##0.00&quot; F&quot;_);[Red]\(#,##0.00&quot; F)&quot;"/>
    <numFmt numFmtId="168" formatCode="0.0%"/>
  </numFmts>
  <fonts count="38"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0"/>
      <name val="Arial CE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i/>
      <sz val="10"/>
      <name val="Arial"/>
      <family val="2"/>
      <charset val="238"/>
    </font>
    <font>
      <b/>
      <i/>
      <sz val="8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sz val="7"/>
      <name val="Arial CE"/>
      <family val="2"/>
      <charset val="238"/>
    </font>
    <font>
      <sz val="6"/>
      <name val="Arial CE"/>
      <family val="2"/>
      <charset val="238"/>
    </font>
    <font>
      <sz val="6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 CE"/>
      <charset val="238"/>
    </font>
    <font>
      <b/>
      <sz val="11"/>
      <name val="Arial"/>
      <family val="2"/>
      <charset val="238"/>
    </font>
    <font>
      <b/>
      <i/>
      <sz val="8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9"/>
      </patternFill>
    </fill>
    <fill>
      <patternFill patternType="solid">
        <fgColor theme="3" tint="0.79998168889431442"/>
        <bgColor indexed="49"/>
      </patternFill>
    </fill>
    <fill>
      <patternFill patternType="solid">
        <fgColor theme="3" tint="0.39997558519241921"/>
        <bgColor indexed="49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indexed="49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27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164" fontId="4" fillId="0" borderId="0" applyFill="0" applyBorder="0" applyAlignment="0" applyProtection="0"/>
    <xf numFmtId="165" fontId="4" fillId="0" borderId="0" applyFill="0" applyBorder="0" applyAlignment="0" applyProtection="0"/>
    <xf numFmtId="166" fontId="4" fillId="0" borderId="0" applyFill="0" applyBorder="0" applyAlignment="0" applyProtection="0"/>
    <xf numFmtId="167" fontId="4" fillId="0" borderId="0" applyFill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7" fillId="0" borderId="0"/>
    <xf numFmtId="0" fontId="27" fillId="0" borderId="0"/>
    <xf numFmtId="0" fontId="4" fillId="0" borderId="0"/>
    <xf numFmtId="0" fontId="14" fillId="20" borderId="1" applyNumberFormat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7" fillId="23" borderId="9" applyNumberFormat="0" applyAlignment="0" applyProtection="0"/>
    <xf numFmtId="0" fontId="19" fillId="3" borderId="0" applyNumberFormat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271">
    <xf numFmtId="0" fontId="0" fillId="0" borderId="0" xfId="0"/>
    <xf numFmtId="0" fontId="20" fillId="0" borderId="0" xfId="0" applyFont="1"/>
    <xf numFmtId="0" fontId="24" fillId="0" borderId="0" xfId="0" applyFont="1"/>
    <xf numFmtId="4" fontId="0" fillId="0" borderId="0" xfId="0" applyNumberFormat="1"/>
    <xf numFmtId="0" fontId="0" fillId="0" borderId="12" xfId="0" applyBorder="1"/>
    <xf numFmtId="0" fontId="20" fillId="25" borderId="0" xfId="0" applyFont="1" applyFill="1"/>
    <xf numFmtId="0" fontId="34" fillId="26" borderId="0" xfId="0" applyFont="1" applyFill="1"/>
    <xf numFmtId="4" fontId="26" fillId="24" borderId="12" xfId="0" applyNumberFormat="1" applyFont="1" applyFill="1" applyBorder="1"/>
    <xf numFmtId="0" fontId="33" fillId="0" borderId="16" xfId="0" applyFont="1" applyBorder="1" applyAlignment="1">
      <alignment horizontal="center" vertical="center" wrapText="1"/>
    </xf>
    <xf numFmtId="0" fontId="20" fillId="27" borderId="0" xfId="0" applyFont="1" applyFill="1"/>
    <xf numFmtId="10" fontId="0" fillId="0" borderId="0" xfId="0" applyNumberFormat="1"/>
    <xf numFmtId="10" fontId="0" fillId="0" borderId="12" xfId="0" applyNumberFormat="1" applyBorder="1"/>
    <xf numFmtId="10" fontId="33" fillId="0" borderId="16" xfId="0" applyNumberFormat="1" applyFont="1" applyBorder="1" applyAlignment="1">
      <alignment horizontal="center" vertical="center" wrapText="1"/>
    </xf>
    <xf numFmtId="4" fontId="0" fillId="0" borderId="12" xfId="0" applyNumberFormat="1" applyBorder="1"/>
    <xf numFmtId="4" fontId="30" fillId="0" borderId="17" xfId="0" applyNumberFormat="1" applyFont="1" applyBorder="1" applyAlignment="1">
      <alignment vertical="top" wrapText="1"/>
    </xf>
    <xf numFmtId="4" fontId="0" fillId="0" borderId="0" xfId="0" applyNumberFormat="1" applyBorder="1"/>
    <xf numFmtId="4" fontId="31" fillId="0" borderId="17" xfId="0" applyNumberFormat="1" applyFont="1" applyBorder="1" applyAlignment="1">
      <alignment horizontal="left" vertical="top" wrapText="1"/>
    </xf>
    <xf numFmtId="4" fontId="31" fillId="0" borderId="14" xfId="0" applyNumberFormat="1" applyFont="1" applyBorder="1" applyAlignment="1">
      <alignment vertical="top" wrapText="1"/>
    </xf>
    <xf numFmtId="4" fontId="0" fillId="0" borderId="11" xfId="0" applyNumberFormat="1" applyBorder="1"/>
    <xf numFmtId="4" fontId="0" fillId="0" borderId="13" xfId="0" applyNumberFormat="1" applyBorder="1"/>
    <xf numFmtId="4" fontId="32" fillId="0" borderId="18" xfId="0" applyNumberFormat="1" applyFont="1" applyBorder="1" applyAlignment="1">
      <alignment vertical="top" wrapText="1"/>
    </xf>
    <xf numFmtId="4" fontId="31" fillId="0" borderId="17" xfId="0" applyNumberFormat="1" applyFont="1" applyBorder="1" applyAlignment="1">
      <alignment vertical="top" wrapText="1"/>
    </xf>
    <xf numFmtId="4" fontId="31" fillId="0" borderId="14" xfId="0" applyNumberFormat="1" applyFont="1" applyBorder="1" applyAlignment="1">
      <alignment horizontal="left" vertical="top" wrapText="1"/>
    </xf>
    <xf numFmtId="0" fontId="0" fillId="26" borderId="0" xfId="0" applyFill="1"/>
    <xf numFmtId="3" fontId="23" fillId="0" borderId="21" xfId="51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10" xfId="0" applyNumberFormat="1" applyBorder="1"/>
    <xf numFmtId="3" fontId="0" fillId="0" borderId="15" xfId="0" applyNumberFormat="1" applyBorder="1"/>
    <xf numFmtId="3" fontId="23" fillId="0" borderId="21" xfId="51" applyNumberFormat="1" applyFont="1" applyFill="1" applyBorder="1" applyAlignment="1">
      <alignment horizontal="center" vertical="center"/>
    </xf>
    <xf numFmtId="4" fontId="33" fillId="0" borderId="16" xfId="0" applyNumberFormat="1" applyFont="1" applyBorder="1" applyAlignment="1">
      <alignment wrapText="1"/>
    </xf>
    <xf numFmtId="3" fontId="23" fillId="0" borderId="21" xfId="51" applyNumberFormat="1" applyFont="1" applyBorder="1" applyAlignment="1">
      <alignment horizontal="center" vertical="center" wrapText="1"/>
    </xf>
    <xf numFmtId="3" fontId="23" fillId="0" borderId="12" xfId="51" applyNumberFormat="1" applyFont="1" applyFill="1" applyBorder="1" applyAlignment="1">
      <alignment horizontal="center" vertical="center"/>
    </xf>
    <xf numFmtId="0" fontId="29" fillId="31" borderId="24" xfId="43" quotePrefix="1" applyFont="1" applyFill="1" applyBorder="1" applyAlignment="1">
      <alignment horizontal="right"/>
    </xf>
    <xf numFmtId="0" fontId="35" fillId="33" borderId="25" xfId="43" applyFont="1" applyFill="1" applyBorder="1" applyAlignment="1">
      <alignment horizontal="right"/>
    </xf>
    <xf numFmtId="0" fontId="22" fillId="27" borderId="25" xfId="43" applyFont="1" applyFill="1" applyBorder="1" applyAlignment="1">
      <alignment horizontal="right"/>
    </xf>
    <xf numFmtId="0" fontId="29" fillId="31" borderId="25" xfId="43" quotePrefix="1" applyFont="1" applyFill="1" applyBorder="1" applyAlignment="1">
      <alignment horizontal="right"/>
    </xf>
    <xf numFmtId="0" fontId="29" fillId="31" borderId="25" xfId="43" applyFont="1" applyFill="1" applyBorder="1" applyAlignment="1">
      <alignment horizontal="right"/>
    </xf>
    <xf numFmtId="0" fontId="35" fillId="34" borderId="25" xfId="43" applyFont="1" applyFill="1" applyBorder="1" applyAlignment="1">
      <alignment horizontal="right"/>
    </xf>
    <xf numFmtId="0" fontId="29" fillId="32" borderId="25" xfId="43" applyFont="1" applyFill="1" applyBorder="1" applyAlignment="1">
      <alignment horizontal="right"/>
    </xf>
    <xf numFmtId="0" fontId="25" fillId="33" borderId="25" xfId="43" applyFont="1" applyFill="1" applyBorder="1" applyAlignment="1">
      <alignment horizontal="right"/>
    </xf>
    <xf numFmtId="0" fontId="28" fillId="27" borderId="25" xfId="43" applyFont="1" applyFill="1" applyBorder="1" applyAlignment="1">
      <alignment horizontal="right"/>
    </xf>
    <xf numFmtId="0" fontId="22" fillId="27" borderId="25" xfId="43" quotePrefix="1" applyFont="1" applyFill="1" applyBorder="1" applyAlignment="1">
      <alignment horizontal="right"/>
    </xf>
    <xf numFmtId="0" fontId="35" fillId="30" borderId="25" xfId="43" applyFont="1" applyFill="1" applyBorder="1" applyAlignment="1">
      <alignment horizontal="right"/>
    </xf>
    <xf numFmtId="0" fontId="28" fillId="29" borderId="25" xfId="43" applyFont="1" applyFill="1" applyBorder="1" applyAlignment="1">
      <alignment horizontal="right"/>
    </xf>
    <xf numFmtId="0" fontId="22" fillId="28" borderId="25" xfId="43" applyFont="1" applyFill="1" applyBorder="1" applyAlignment="1">
      <alignment horizontal="right"/>
    </xf>
    <xf numFmtId="0" fontId="25" fillId="34" borderId="25" xfId="43" applyFont="1" applyFill="1" applyBorder="1" applyAlignment="1">
      <alignment horizontal="right"/>
    </xf>
    <xf numFmtId="0" fontId="26" fillId="27" borderId="25" xfId="0" applyFont="1" applyFill="1" applyBorder="1"/>
    <xf numFmtId="0" fontId="33" fillId="32" borderId="26" xfId="0" applyFont="1" applyFill="1" applyBorder="1"/>
    <xf numFmtId="4" fontId="29" fillId="31" borderId="27" xfId="43" applyNumberFormat="1" applyFont="1" applyFill="1" applyBorder="1" applyAlignment="1">
      <alignment horizontal="right"/>
    </xf>
    <xf numFmtId="4" fontId="35" fillId="33" borderId="28" xfId="43" applyNumberFormat="1" applyFont="1" applyFill="1" applyBorder="1" applyAlignment="1">
      <alignment horizontal="right"/>
    </xf>
    <xf numFmtId="4" fontId="26" fillId="27" borderId="28" xfId="0" applyNumberFormat="1" applyFont="1" applyFill="1" applyBorder="1"/>
    <xf numFmtId="4" fontId="29" fillId="31" borderId="28" xfId="43" applyNumberFormat="1" applyFont="1" applyFill="1" applyBorder="1" applyAlignment="1">
      <alignment horizontal="right"/>
    </xf>
    <xf numFmtId="4" fontId="29" fillId="31" borderId="28" xfId="43" applyNumberFormat="1" applyFont="1" applyFill="1" applyBorder="1"/>
    <xf numFmtId="4" fontId="35" fillId="33" borderId="28" xfId="43" applyNumberFormat="1" applyFont="1" applyFill="1" applyBorder="1"/>
    <xf numFmtId="4" fontId="35" fillId="34" borderId="28" xfId="43" applyNumberFormat="1" applyFont="1" applyFill="1" applyBorder="1" applyAlignment="1">
      <alignment horizontal="right"/>
    </xf>
    <xf numFmtId="4" fontId="28" fillId="27" borderId="28" xfId="43" applyNumberFormat="1" applyFont="1" applyFill="1" applyBorder="1" applyAlignment="1">
      <alignment horizontal="right"/>
    </xf>
    <xf numFmtId="4" fontId="35" fillId="30" borderId="28" xfId="43" applyNumberFormat="1" applyFont="1" applyFill="1" applyBorder="1" applyAlignment="1">
      <alignment horizontal="right"/>
    </xf>
    <xf numFmtId="4" fontId="25" fillId="33" borderId="28" xfId="43" applyNumberFormat="1" applyFont="1" applyFill="1" applyBorder="1" applyAlignment="1">
      <alignment horizontal="right"/>
    </xf>
    <xf numFmtId="4" fontId="35" fillId="30" borderId="28" xfId="43" applyNumberFormat="1" applyFont="1" applyFill="1" applyBorder="1"/>
    <xf numFmtId="4" fontId="28" fillId="29" borderId="28" xfId="43" applyNumberFormat="1" applyFont="1" applyFill="1" applyBorder="1"/>
    <xf numFmtId="4" fontId="35" fillId="33" borderId="28" xfId="43" applyNumberFormat="1" applyFont="1" applyFill="1" applyBorder="1" applyAlignment="1"/>
    <xf numFmtId="4" fontId="37" fillId="34" borderId="28" xfId="0" applyNumberFormat="1" applyFont="1" applyFill="1" applyBorder="1"/>
    <xf numFmtId="4" fontId="29" fillId="32" borderId="28" xfId="43" applyNumberFormat="1" applyFont="1" applyFill="1" applyBorder="1"/>
    <xf numFmtId="4" fontId="33" fillId="32" borderId="29" xfId="0" applyNumberFormat="1" applyFont="1" applyFill="1" applyBorder="1"/>
    <xf numFmtId="0" fontId="29" fillId="31" borderId="24" xfId="43" applyFont="1" applyFill="1" applyBorder="1" applyAlignment="1">
      <alignment horizontal="right"/>
    </xf>
    <xf numFmtId="0" fontId="35" fillId="33" borderId="25" xfId="43" quotePrefix="1" applyFont="1" applyFill="1" applyBorder="1" applyAlignment="1">
      <alignment horizontal="right"/>
    </xf>
    <xf numFmtId="49" fontId="35" fillId="33" borderId="25" xfId="43" applyNumberFormat="1" applyFont="1" applyFill="1" applyBorder="1" applyAlignment="1">
      <alignment horizontal="right"/>
    </xf>
    <xf numFmtId="49" fontId="22" fillId="27" borderId="25" xfId="43" applyNumberFormat="1" applyFont="1" applyFill="1" applyBorder="1" applyAlignment="1">
      <alignment horizontal="right"/>
    </xf>
    <xf numFmtId="0" fontId="29" fillId="31" borderId="24" xfId="43" applyFont="1" applyFill="1" applyBorder="1" applyAlignment="1">
      <alignment horizontal="left"/>
    </xf>
    <xf numFmtId="49" fontId="29" fillId="27" borderId="25" xfId="43" applyNumberFormat="1" applyFont="1" applyFill="1" applyBorder="1" applyAlignment="1">
      <alignment horizontal="right"/>
    </xf>
    <xf numFmtId="49" fontId="29" fillId="31" borderId="25" xfId="43" applyNumberFormat="1" applyFont="1" applyFill="1" applyBorder="1" applyAlignment="1">
      <alignment horizontal="right"/>
    </xf>
    <xf numFmtId="49" fontId="29" fillId="27" borderId="25" xfId="43" quotePrefix="1" applyNumberFormat="1" applyFont="1" applyFill="1" applyBorder="1" applyAlignment="1">
      <alignment horizontal="right"/>
    </xf>
    <xf numFmtId="49" fontId="35" fillId="34" borderId="25" xfId="43" applyNumberFormat="1" applyFont="1" applyFill="1" applyBorder="1" applyAlignment="1">
      <alignment horizontal="right"/>
    </xf>
    <xf numFmtId="49" fontId="29" fillId="32" borderId="25" xfId="43" applyNumberFormat="1" applyFont="1" applyFill="1" applyBorder="1" applyAlignment="1">
      <alignment horizontal="right"/>
    </xf>
    <xf numFmtId="49" fontId="35" fillId="30" borderId="25" xfId="43" applyNumberFormat="1" applyFont="1" applyFill="1" applyBorder="1" applyAlignment="1">
      <alignment horizontal="right"/>
    </xf>
    <xf numFmtId="49" fontId="29" fillId="28" borderId="25" xfId="43" applyNumberFormat="1" applyFont="1" applyFill="1" applyBorder="1" applyAlignment="1">
      <alignment horizontal="right"/>
    </xf>
    <xf numFmtId="0" fontId="33" fillId="27" borderId="25" xfId="0" applyFont="1" applyFill="1" applyBorder="1"/>
    <xf numFmtId="0" fontId="35" fillId="33" borderId="25" xfId="43" applyFont="1" applyFill="1" applyBorder="1" applyAlignment="1">
      <alignment horizontal="left"/>
    </xf>
    <xf numFmtId="0" fontId="22" fillId="27" borderId="25" xfId="43" applyFont="1" applyFill="1" applyBorder="1" applyAlignment="1">
      <alignment horizontal="left"/>
    </xf>
    <xf numFmtId="0" fontId="29" fillId="31" borderId="25" xfId="43" applyFont="1" applyFill="1" applyBorder="1" applyAlignment="1">
      <alignment horizontal="left"/>
    </xf>
    <xf numFmtId="0" fontId="29" fillId="31" borderId="25" xfId="43" applyFont="1" applyFill="1" applyBorder="1" applyAlignment="1"/>
    <xf numFmtId="0" fontId="22" fillId="27" borderId="25" xfId="43" applyFont="1" applyFill="1" applyBorder="1" applyAlignment="1"/>
    <xf numFmtId="0" fontId="35" fillId="34" borderId="25" xfId="43" applyFont="1" applyFill="1" applyBorder="1" applyAlignment="1">
      <alignment horizontal="left"/>
    </xf>
    <xf numFmtId="0" fontId="35" fillId="34" borderId="25" xfId="43" applyFont="1" applyFill="1" applyBorder="1" applyAlignment="1"/>
    <xf numFmtId="0" fontId="35" fillId="33" borderId="25" xfId="43" applyFont="1" applyFill="1" applyBorder="1" applyAlignment="1"/>
    <xf numFmtId="0" fontId="25" fillId="33" borderId="25" xfId="43" applyFont="1" applyFill="1" applyBorder="1" applyAlignment="1">
      <alignment horizontal="left"/>
    </xf>
    <xf numFmtId="0" fontId="25" fillId="33" borderId="25" xfId="43" applyFont="1" applyFill="1" applyBorder="1" applyAlignment="1"/>
    <xf numFmtId="0" fontId="28" fillId="27" borderId="25" xfId="43" applyFont="1" applyFill="1" applyBorder="1" applyAlignment="1"/>
    <xf numFmtId="0" fontId="28" fillId="27" borderId="25" xfId="43" applyFont="1" applyFill="1" applyBorder="1" applyAlignment="1">
      <alignment horizontal="left"/>
    </xf>
    <xf numFmtId="0" fontId="35" fillId="30" borderId="25" xfId="43" applyFont="1" applyFill="1" applyBorder="1" applyAlignment="1"/>
    <xf numFmtId="0" fontId="25" fillId="34" borderId="25" xfId="43" applyFont="1" applyFill="1" applyBorder="1" applyAlignment="1"/>
    <xf numFmtId="0" fontId="29" fillId="32" borderId="25" xfId="43" applyFont="1" applyFill="1" applyBorder="1" applyAlignment="1">
      <alignment horizontal="left"/>
    </xf>
    <xf numFmtId="4" fontId="33" fillId="32" borderId="26" xfId="0" applyNumberFormat="1" applyFont="1" applyFill="1" applyBorder="1"/>
    <xf numFmtId="3" fontId="29" fillId="31" borderId="25" xfId="43" applyNumberFormat="1" applyFont="1" applyFill="1" applyBorder="1" applyAlignment="1">
      <alignment horizontal="right"/>
    </xf>
    <xf numFmtId="4" fontId="29" fillId="31" borderId="24" xfId="43" applyNumberFormat="1" applyFont="1" applyFill="1" applyBorder="1" applyAlignment="1">
      <alignment horizontal="right"/>
    </xf>
    <xf numFmtId="4" fontId="35" fillId="30" borderId="25" xfId="43" applyNumberFormat="1" applyFont="1" applyFill="1" applyBorder="1" applyAlignment="1">
      <alignment horizontal="right"/>
    </xf>
    <xf numFmtId="4" fontId="28" fillId="29" borderId="25" xfId="43" applyNumberFormat="1" applyFont="1" applyFill="1" applyBorder="1" applyAlignment="1">
      <alignment horizontal="right"/>
    </xf>
    <xf numFmtId="4" fontId="29" fillId="31" borderId="25" xfId="43" applyNumberFormat="1" applyFont="1" applyFill="1" applyBorder="1" applyAlignment="1">
      <alignment horizontal="right"/>
    </xf>
    <xf numFmtId="4" fontId="29" fillId="31" borderId="26" xfId="43" applyNumberFormat="1" applyFont="1" applyFill="1" applyBorder="1" applyAlignment="1">
      <alignment horizontal="right"/>
    </xf>
    <xf numFmtId="168" fontId="29" fillId="31" borderId="24" xfId="43" applyNumberFormat="1" applyFont="1" applyFill="1" applyBorder="1" applyAlignment="1">
      <alignment horizontal="right"/>
    </xf>
    <xf numFmtId="168" fontId="35" fillId="30" borderId="25" xfId="43" applyNumberFormat="1" applyFont="1" applyFill="1" applyBorder="1" applyAlignment="1">
      <alignment horizontal="right"/>
    </xf>
    <xf numFmtId="168" fontId="28" fillId="29" borderId="25" xfId="43" applyNumberFormat="1" applyFont="1" applyFill="1" applyBorder="1" applyAlignment="1">
      <alignment horizontal="right"/>
    </xf>
    <xf numFmtId="168" fontId="29" fillId="31" borderId="25" xfId="43" applyNumberFormat="1" applyFont="1" applyFill="1" applyBorder="1" applyAlignment="1">
      <alignment horizontal="right"/>
    </xf>
    <xf numFmtId="168" fontId="29" fillId="31" borderId="26" xfId="43" applyNumberFormat="1" applyFont="1" applyFill="1" applyBorder="1" applyAlignment="1">
      <alignment horizontal="right"/>
    </xf>
    <xf numFmtId="3" fontId="29" fillId="31" borderId="27" xfId="43" applyNumberFormat="1" applyFont="1" applyFill="1" applyBorder="1" applyAlignment="1">
      <alignment horizontal="right"/>
    </xf>
    <xf numFmtId="3" fontId="35" fillId="33" borderId="28" xfId="43" applyNumberFormat="1" applyFont="1" applyFill="1" applyBorder="1" applyAlignment="1">
      <alignment horizontal="right"/>
    </xf>
    <xf numFmtId="3" fontId="26" fillId="27" borderId="28" xfId="0" applyNumberFormat="1" applyFont="1" applyFill="1" applyBorder="1"/>
    <xf numFmtId="3" fontId="29" fillId="31" borderId="28" xfId="43" applyNumberFormat="1" applyFont="1" applyFill="1" applyBorder="1" applyAlignment="1">
      <alignment horizontal="right"/>
    </xf>
    <xf numFmtId="3" fontId="29" fillId="31" borderId="28" xfId="43" applyNumberFormat="1" applyFont="1" applyFill="1" applyBorder="1"/>
    <xf numFmtId="3" fontId="35" fillId="33" borderId="28" xfId="43" applyNumberFormat="1" applyFont="1" applyFill="1" applyBorder="1"/>
    <xf numFmtId="3" fontId="22" fillId="27" borderId="28" xfId="43" applyNumberFormat="1" applyFont="1" applyFill="1" applyBorder="1"/>
    <xf numFmtId="3" fontId="22" fillId="27" borderId="28" xfId="43" applyNumberFormat="1" applyFont="1" applyFill="1" applyBorder="1" applyAlignment="1">
      <alignment horizontal="right"/>
    </xf>
    <xf numFmtId="3" fontId="35" fillId="34" borderId="28" xfId="43" applyNumberFormat="1" applyFont="1" applyFill="1" applyBorder="1" applyAlignment="1">
      <alignment horizontal="right"/>
    </xf>
    <xf numFmtId="3" fontId="28" fillId="27" borderId="28" xfId="43" applyNumberFormat="1" applyFont="1" applyFill="1" applyBorder="1" applyAlignment="1">
      <alignment horizontal="right"/>
    </xf>
    <xf numFmtId="3" fontId="35" fillId="30" borderId="28" xfId="43" applyNumberFormat="1" applyFont="1" applyFill="1" applyBorder="1" applyAlignment="1">
      <alignment horizontal="right"/>
    </xf>
    <xf numFmtId="3" fontId="25" fillId="33" borderId="28" xfId="43" applyNumberFormat="1" applyFont="1" applyFill="1" applyBorder="1" applyAlignment="1">
      <alignment horizontal="right"/>
    </xf>
    <xf numFmtId="3" fontId="35" fillId="30" borderId="28" xfId="43" applyNumberFormat="1" applyFont="1" applyFill="1" applyBorder="1"/>
    <xf numFmtId="3" fontId="28" fillId="29" borderId="28" xfId="43" applyNumberFormat="1" applyFont="1" applyFill="1" applyBorder="1"/>
    <xf numFmtId="3" fontId="35" fillId="33" borderId="28" xfId="43" applyNumberFormat="1" applyFont="1" applyFill="1" applyBorder="1" applyAlignment="1"/>
    <xf numFmtId="3" fontId="37" fillId="34" borderId="28" xfId="0" applyNumberFormat="1" applyFont="1" applyFill="1" applyBorder="1"/>
    <xf numFmtId="3" fontId="29" fillId="32" borderId="28" xfId="43" applyNumberFormat="1" applyFont="1" applyFill="1" applyBorder="1"/>
    <xf numFmtId="3" fontId="33" fillId="32" borderId="29" xfId="0" applyNumberFormat="1" applyFont="1" applyFill="1" applyBorder="1"/>
    <xf numFmtId="4" fontId="35" fillId="33" borderId="25" xfId="43" applyNumberFormat="1" applyFont="1" applyFill="1" applyBorder="1" applyAlignment="1">
      <alignment horizontal="right"/>
    </xf>
    <xf numFmtId="4" fontId="28" fillId="27" borderId="25" xfId="43" applyNumberFormat="1" applyFont="1" applyFill="1" applyBorder="1"/>
    <xf numFmtId="4" fontId="29" fillId="31" borderId="25" xfId="43" applyNumberFormat="1" applyFont="1" applyFill="1" applyBorder="1"/>
    <xf numFmtId="4" fontId="35" fillId="33" borderId="25" xfId="43" applyNumberFormat="1" applyFont="1" applyFill="1" applyBorder="1"/>
    <xf numFmtId="4" fontId="26" fillId="27" borderId="25" xfId="0" applyNumberFormat="1" applyFont="1" applyFill="1" applyBorder="1"/>
    <xf numFmtId="4" fontId="22" fillId="27" borderId="25" xfId="43" applyNumberFormat="1" applyFont="1" applyFill="1" applyBorder="1"/>
    <xf numFmtId="4" fontId="28" fillId="27" borderId="25" xfId="43" applyNumberFormat="1" applyFont="1" applyFill="1" applyBorder="1" applyAlignment="1">
      <alignment horizontal="right"/>
    </xf>
    <xf numFmtId="4" fontId="35" fillId="34" borderId="25" xfId="43" applyNumberFormat="1" applyFont="1" applyFill="1" applyBorder="1" applyAlignment="1">
      <alignment horizontal="right"/>
    </xf>
    <xf numFmtId="4" fontId="22" fillId="27" borderId="25" xfId="43" applyNumberFormat="1" applyFont="1" applyFill="1" applyBorder="1" applyAlignment="1">
      <alignment horizontal="right"/>
    </xf>
    <xf numFmtId="4" fontId="25" fillId="33" borderId="25" xfId="43" applyNumberFormat="1" applyFont="1" applyFill="1" applyBorder="1" applyAlignment="1">
      <alignment horizontal="right"/>
    </xf>
    <xf numFmtId="4" fontId="35" fillId="30" borderId="25" xfId="43" applyNumberFormat="1" applyFont="1" applyFill="1" applyBorder="1"/>
    <xf numFmtId="4" fontId="28" fillId="29" borderId="25" xfId="43" applyNumberFormat="1" applyFont="1" applyFill="1" applyBorder="1"/>
    <xf numFmtId="4" fontId="28" fillId="28" borderId="25" xfId="43" applyNumberFormat="1" applyFont="1" applyFill="1" applyBorder="1"/>
    <xf numFmtId="4" fontId="35" fillId="33" borderId="25" xfId="43" applyNumberFormat="1" applyFont="1" applyFill="1" applyBorder="1" applyAlignment="1"/>
    <xf numFmtId="4" fontId="28" fillId="27" borderId="25" xfId="43" applyNumberFormat="1" applyFont="1" applyFill="1" applyBorder="1" applyAlignment="1"/>
    <xf numFmtId="4" fontId="22" fillId="27" borderId="25" xfId="43" applyNumberFormat="1" applyFont="1" applyFill="1" applyBorder="1" applyAlignment="1"/>
    <xf numFmtId="4" fontId="25" fillId="34" borderId="25" xfId="43" applyNumberFormat="1" applyFont="1" applyFill="1" applyBorder="1" applyAlignment="1">
      <alignment horizontal="right"/>
    </xf>
    <xf numFmtId="4" fontId="29" fillId="32" borderId="25" xfId="43" applyNumberFormat="1" applyFont="1" applyFill="1" applyBorder="1"/>
    <xf numFmtId="4" fontId="37" fillId="34" borderId="25" xfId="0" applyNumberFormat="1" applyFont="1" applyFill="1" applyBorder="1"/>
    <xf numFmtId="4" fontId="29" fillId="31" borderId="30" xfId="43" applyNumberFormat="1" applyFont="1" applyFill="1" applyBorder="1" applyAlignment="1">
      <alignment horizontal="right"/>
    </xf>
    <xf numFmtId="4" fontId="35" fillId="33" borderId="31" xfId="43" applyNumberFormat="1" applyFont="1" applyFill="1" applyBorder="1" applyAlignment="1">
      <alignment horizontal="right"/>
    </xf>
    <xf numFmtId="4" fontId="26" fillId="27" borderId="31" xfId="0" applyNumberFormat="1" applyFont="1" applyFill="1" applyBorder="1"/>
    <xf numFmtId="4" fontId="29" fillId="31" borderId="31" xfId="43" applyNumberFormat="1" applyFont="1" applyFill="1" applyBorder="1" applyAlignment="1">
      <alignment horizontal="right"/>
    </xf>
    <xf numFmtId="4" fontId="29" fillId="31" borderId="31" xfId="43" applyNumberFormat="1" applyFont="1" applyFill="1" applyBorder="1"/>
    <xf numFmtId="4" fontId="28" fillId="27" borderId="31" xfId="43" applyNumberFormat="1" applyFont="1" applyFill="1" applyBorder="1"/>
    <xf numFmtId="4" fontId="35" fillId="33" borderId="31" xfId="43" applyNumberFormat="1" applyFont="1" applyFill="1" applyBorder="1"/>
    <xf numFmtId="4" fontId="35" fillId="34" borderId="31" xfId="43" applyNumberFormat="1" applyFont="1" applyFill="1" applyBorder="1" applyAlignment="1">
      <alignment horizontal="right"/>
    </xf>
    <xf numFmtId="4" fontId="28" fillId="27" borderId="31" xfId="43" applyNumberFormat="1" applyFont="1" applyFill="1" applyBorder="1" applyAlignment="1">
      <alignment horizontal="right"/>
    </xf>
    <xf numFmtId="4" fontId="35" fillId="30" borderId="31" xfId="43" applyNumberFormat="1" applyFont="1" applyFill="1" applyBorder="1" applyAlignment="1">
      <alignment horizontal="right"/>
    </xf>
    <xf numFmtId="4" fontId="25" fillId="33" borderId="31" xfId="43" applyNumberFormat="1" applyFont="1" applyFill="1" applyBorder="1" applyAlignment="1">
      <alignment horizontal="right"/>
    </xf>
    <xf numFmtId="4" fontId="35" fillId="30" borderId="31" xfId="43" applyNumberFormat="1" applyFont="1" applyFill="1" applyBorder="1"/>
    <xf numFmtId="4" fontId="28" fillId="29" borderId="31" xfId="43" applyNumberFormat="1" applyFont="1" applyFill="1" applyBorder="1"/>
    <xf numFmtId="4" fontId="28" fillId="28" borderId="31" xfId="43" applyNumberFormat="1" applyFont="1" applyFill="1" applyBorder="1"/>
    <xf numFmtId="4" fontId="27" fillId="27" borderId="31" xfId="0" applyNumberFormat="1" applyFont="1" applyFill="1" applyBorder="1"/>
    <xf numFmtId="4" fontId="35" fillId="33" borderId="31" xfId="43" applyNumberFormat="1" applyFont="1" applyFill="1" applyBorder="1" applyAlignment="1"/>
    <xf numFmtId="4" fontId="28" fillId="27" borderId="31" xfId="43" applyNumberFormat="1" applyFont="1" applyFill="1" applyBorder="1" applyAlignment="1"/>
    <xf numFmtId="4" fontId="37" fillId="34" borderId="31" xfId="0" applyNumberFormat="1" applyFont="1" applyFill="1" applyBorder="1"/>
    <xf numFmtId="4" fontId="29" fillId="32" borderId="31" xfId="43" applyNumberFormat="1" applyFont="1" applyFill="1" applyBorder="1"/>
    <xf numFmtId="4" fontId="33" fillId="32" borderId="32" xfId="0" applyNumberFormat="1" applyFont="1" applyFill="1" applyBorder="1"/>
    <xf numFmtId="0" fontId="29" fillId="31" borderId="33" xfId="43" applyFont="1" applyFill="1" applyBorder="1" applyAlignment="1">
      <alignment horizontal="right"/>
    </xf>
    <xf numFmtId="0" fontId="29" fillId="31" borderId="33" xfId="43" applyFont="1" applyFill="1" applyBorder="1" applyAlignment="1">
      <alignment horizontal="center"/>
    </xf>
    <xf numFmtId="4" fontId="29" fillId="31" borderId="33" xfId="43" applyNumberFormat="1" applyFont="1" applyFill="1" applyBorder="1" applyAlignment="1">
      <alignment horizontal="right"/>
    </xf>
    <xf numFmtId="168" fontId="29" fillId="31" borderId="33" xfId="43" applyNumberFormat="1" applyFont="1" applyFill="1" applyBorder="1" applyAlignment="1">
      <alignment horizontal="right"/>
    </xf>
    <xf numFmtId="4" fontId="29" fillId="31" borderId="34" xfId="43" applyNumberFormat="1" applyFont="1" applyFill="1" applyBorder="1" applyAlignment="1">
      <alignment horizontal="right"/>
    </xf>
    <xf numFmtId="0" fontId="33" fillId="34" borderId="24" xfId="0" applyFont="1" applyFill="1" applyBorder="1"/>
    <xf numFmtId="4" fontId="33" fillId="34" borderId="24" xfId="0" applyNumberFormat="1" applyFont="1" applyFill="1" applyBorder="1"/>
    <xf numFmtId="4" fontId="29" fillId="30" borderId="24" xfId="43" applyNumberFormat="1" applyFont="1" applyFill="1" applyBorder="1" applyAlignment="1">
      <alignment horizontal="right"/>
    </xf>
    <xf numFmtId="168" fontId="29" fillId="30" borderId="24" xfId="43" applyNumberFormat="1" applyFont="1" applyFill="1" applyBorder="1" applyAlignment="1">
      <alignment horizontal="right"/>
    </xf>
    <xf numFmtId="4" fontId="33" fillId="34" borderId="30" xfId="0" applyNumberFormat="1" applyFont="1" applyFill="1" applyBorder="1"/>
    <xf numFmtId="4" fontId="33" fillId="34" borderId="27" xfId="0" applyNumberFormat="1" applyFont="1" applyFill="1" applyBorder="1"/>
    <xf numFmtId="3" fontId="33" fillId="34" borderId="27" xfId="0" applyNumberFormat="1" applyFont="1" applyFill="1" applyBorder="1"/>
    <xf numFmtId="168" fontId="29" fillId="31" borderId="33" xfId="52" applyNumberFormat="1" applyFont="1" applyFill="1" applyBorder="1" applyAlignment="1">
      <alignment horizontal="right"/>
    </xf>
    <xf numFmtId="0" fontId="25" fillId="34" borderId="25" xfId="43" applyFont="1" applyFill="1" applyBorder="1" applyAlignment="1">
      <alignment horizontal="left"/>
    </xf>
    <xf numFmtId="49" fontId="29" fillId="28" borderId="25" xfId="43" quotePrefix="1" applyNumberFormat="1" applyFont="1" applyFill="1" applyBorder="1" applyAlignment="1">
      <alignment horizontal="right"/>
    </xf>
    <xf numFmtId="4" fontId="22" fillId="27" borderId="31" xfId="43" applyNumberFormat="1" applyFont="1" applyFill="1" applyBorder="1"/>
    <xf numFmtId="4" fontId="22" fillId="27" borderId="31" xfId="43" applyNumberFormat="1" applyFont="1" applyFill="1" applyBorder="1" applyAlignment="1">
      <alignment horizontal="right"/>
    </xf>
    <xf numFmtId="4" fontId="37" fillId="34" borderId="35" xfId="0" applyNumberFormat="1" applyFont="1" applyFill="1" applyBorder="1"/>
    <xf numFmtId="4" fontId="22" fillId="27" borderId="31" xfId="43" applyNumberFormat="1" applyFont="1" applyFill="1" applyBorder="1" applyAlignment="1"/>
    <xf numFmtId="49" fontId="29" fillId="29" borderId="25" xfId="43" applyNumberFormat="1" applyFont="1" applyFill="1" applyBorder="1" applyAlignment="1">
      <alignment horizontal="right"/>
    </xf>
    <xf numFmtId="0" fontId="29" fillId="30" borderId="25" xfId="43" applyFont="1" applyFill="1" applyBorder="1" applyAlignment="1">
      <alignment horizontal="right"/>
    </xf>
    <xf numFmtId="49" fontId="29" fillId="30" borderId="25" xfId="43" applyNumberFormat="1" applyFont="1" applyFill="1" applyBorder="1" applyAlignment="1">
      <alignment horizontal="right"/>
    </xf>
    <xf numFmtId="0" fontId="29" fillId="30" borderId="25" xfId="43" applyFont="1" applyFill="1" applyBorder="1" applyAlignment="1"/>
    <xf numFmtId="4" fontId="29" fillId="30" borderId="25" xfId="43" applyNumberFormat="1" applyFont="1" applyFill="1" applyBorder="1" applyAlignment="1">
      <alignment horizontal="right"/>
    </xf>
    <xf numFmtId="168" fontId="29" fillId="30" borderId="25" xfId="43" applyNumberFormat="1" applyFont="1" applyFill="1" applyBorder="1" applyAlignment="1">
      <alignment horizontal="right"/>
    </xf>
    <xf numFmtId="4" fontId="29" fillId="30" borderId="31" xfId="43" applyNumberFormat="1" applyFont="1" applyFill="1" applyBorder="1" applyAlignment="1">
      <alignment horizontal="right"/>
    </xf>
    <xf numFmtId="4" fontId="29" fillId="30" borderId="28" xfId="43" applyNumberFormat="1" applyFont="1" applyFill="1" applyBorder="1" applyAlignment="1">
      <alignment horizontal="right"/>
    </xf>
    <xf numFmtId="3" fontId="29" fillId="30" borderId="28" xfId="43" applyNumberFormat="1" applyFont="1" applyFill="1" applyBorder="1" applyAlignment="1">
      <alignment horizontal="right"/>
    </xf>
    <xf numFmtId="0" fontId="28" fillId="29" borderId="25" xfId="43" applyFont="1" applyFill="1" applyBorder="1" applyAlignment="1"/>
    <xf numFmtId="4" fontId="28" fillId="29" borderId="31" xfId="43" applyNumberFormat="1" applyFont="1" applyFill="1" applyBorder="1" applyAlignment="1">
      <alignment horizontal="right"/>
    </xf>
    <xf numFmtId="4" fontId="28" fillId="29" borderId="28" xfId="43" applyNumberFormat="1" applyFont="1" applyFill="1" applyBorder="1" applyAlignment="1">
      <alignment horizontal="right"/>
    </xf>
    <xf numFmtId="3" fontId="28" fillId="29" borderId="28" xfId="43" applyNumberFormat="1" applyFont="1" applyFill="1" applyBorder="1" applyAlignment="1">
      <alignment horizontal="right"/>
    </xf>
    <xf numFmtId="0" fontId="0" fillId="27" borderId="0" xfId="0" applyFont="1" applyFill="1"/>
    <xf numFmtId="49" fontId="29" fillId="35" borderId="25" xfId="43" applyNumberFormat="1" applyFont="1" applyFill="1" applyBorder="1" applyAlignment="1">
      <alignment horizontal="right"/>
    </xf>
    <xf numFmtId="0" fontId="23" fillId="35" borderId="25" xfId="43" applyFont="1" applyFill="1" applyBorder="1" applyAlignment="1">
      <alignment horizontal="right"/>
    </xf>
    <xf numFmtId="0" fontId="23" fillId="35" borderId="25" xfId="43" applyFont="1" applyFill="1" applyBorder="1" applyAlignment="1"/>
    <xf numFmtId="4" fontId="29" fillId="36" borderId="25" xfId="43" applyNumberFormat="1" applyFont="1" applyFill="1" applyBorder="1" applyAlignment="1">
      <alignment horizontal="right"/>
    </xf>
    <xf numFmtId="168" fontId="29" fillId="36" borderId="25" xfId="43" applyNumberFormat="1" applyFont="1" applyFill="1" applyBorder="1" applyAlignment="1">
      <alignment horizontal="right"/>
    </xf>
    <xf numFmtId="4" fontId="29" fillId="35" borderId="25" xfId="43" applyNumberFormat="1" applyFont="1" applyFill="1" applyBorder="1" applyAlignment="1">
      <alignment horizontal="right"/>
    </xf>
    <xf numFmtId="4" fontId="33" fillId="35" borderId="25" xfId="0" applyNumberFormat="1" applyFont="1" applyFill="1" applyBorder="1"/>
    <xf numFmtId="0" fontId="0" fillId="27" borderId="0" xfId="0" applyFill="1"/>
    <xf numFmtId="0" fontId="34" fillId="27" borderId="0" xfId="0" applyFont="1" applyFill="1"/>
    <xf numFmtId="0" fontId="24" fillId="27" borderId="0" xfId="0" applyFont="1" applyFill="1"/>
    <xf numFmtId="0" fontId="29" fillId="29" borderId="36" xfId="43" applyFont="1" applyFill="1" applyBorder="1" applyAlignment="1">
      <alignment horizontal="left"/>
    </xf>
    <xf numFmtId="0" fontId="35" fillId="30" borderId="36" xfId="43" quotePrefix="1" applyFont="1" applyFill="1" applyBorder="1" applyAlignment="1">
      <alignment horizontal="right"/>
    </xf>
    <xf numFmtId="0" fontId="35" fillId="30" borderId="36" xfId="43" applyFont="1" applyFill="1" applyBorder="1" applyAlignment="1">
      <alignment horizontal="left"/>
    </xf>
    <xf numFmtId="4" fontId="35" fillId="30" borderId="36" xfId="43" applyNumberFormat="1" applyFont="1" applyFill="1" applyBorder="1" applyAlignment="1">
      <alignment horizontal="right"/>
    </xf>
    <xf numFmtId="168" fontId="35" fillId="30" borderId="36" xfId="43" applyNumberFormat="1" applyFont="1" applyFill="1" applyBorder="1" applyAlignment="1">
      <alignment horizontal="right"/>
    </xf>
    <xf numFmtId="4" fontId="35" fillId="30" borderId="37" xfId="43" applyNumberFormat="1" applyFont="1" applyFill="1" applyBorder="1" applyAlignment="1">
      <alignment horizontal="right"/>
    </xf>
    <xf numFmtId="4" fontId="35" fillId="30" borderId="38" xfId="43" applyNumberFormat="1" applyFont="1" applyFill="1" applyBorder="1" applyAlignment="1">
      <alignment horizontal="right"/>
    </xf>
    <xf numFmtId="3" fontId="35" fillId="30" borderId="38" xfId="43" applyNumberFormat="1" applyFont="1" applyFill="1" applyBorder="1" applyAlignment="1">
      <alignment horizontal="right"/>
    </xf>
    <xf numFmtId="0" fontId="28" fillId="29" borderId="36" xfId="43" quotePrefix="1" applyFont="1" applyFill="1" applyBorder="1" applyAlignment="1">
      <alignment horizontal="right"/>
    </xf>
    <xf numFmtId="0" fontId="28" fillId="29" borderId="36" xfId="43" applyFont="1" applyFill="1" applyBorder="1" applyAlignment="1">
      <alignment horizontal="right"/>
    </xf>
    <xf numFmtId="0" fontId="28" fillId="29" borderId="36" xfId="43" applyFont="1" applyFill="1" applyBorder="1" applyAlignment="1">
      <alignment horizontal="left"/>
    </xf>
    <xf numFmtId="4" fontId="28" fillId="29" borderId="36" xfId="43" applyNumberFormat="1" applyFont="1" applyFill="1" applyBorder="1" applyAlignment="1">
      <alignment horizontal="right"/>
    </xf>
    <xf numFmtId="168" fontId="28" fillId="29" borderId="36" xfId="43" applyNumberFormat="1" applyFont="1" applyFill="1" applyBorder="1" applyAlignment="1">
      <alignment horizontal="right"/>
    </xf>
    <xf numFmtId="4" fontId="28" fillId="29" borderId="37" xfId="43" applyNumberFormat="1" applyFont="1" applyFill="1" applyBorder="1" applyAlignment="1">
      <alignment horizontal="right"/>
    </xf>
    <xf numFmtId="4" fontId="28" fillId="29" borderId="38" xfId="43" applyNumberFormat="1" applyFont="1" applyFill="1" applyBorder="1" applyAlignment="1">
      <alignment horizontal="right"/>
    </xf>
    <xf numFmtId="3" fontId="28" fillId="29" borderId="38" xfId="43" applyNumberFormat="1" applyFont="1" applyFill="1" applyBorder="1" applyAlignment="1">
      <alignment horizontal="right"/>
    </xf>
    <xf numFmtId="0" fontId="0" fillId="25" borderId="0" xfId="0" applyFont="1" applyFill="1"/>
    <xf numFmtId="4" fontId="28" fillId="27" borderId="35" xfId="43" applyNumberFormat="1" applyFont="1" applyFill="1" applyBorder="1" applyAlignment="1">
      <alignment horizontal="right"/>
    </xf>
    <xf numFmtId="3" fontId="28" fillId="27" borderId="35" xfId="43" applyNumberFormat="1" applyFont="1" applyFill="1" applyBorder="1" applyAlignment="1">
      <alignment horizontal="right"/>
    </xf>
    <xf numFmtId="3" fontId="26" fillId="27" borderId="35" xfId="0" applyNumberFormat="1" applyFont="1" applyFill="1" applyBorder="1"/>
    <xf numFmtId="4" fontId="0" fillId="0" borderId="10" xfId="0" applyNumberFormat="1" applyBorder="1"/>
    <xf numFmtId="4" fontId="0" fillId="0" borderId="15" xfId="0" applyNumberFormat="1" applyBorder="1"/>
    <xf numFmtId="1" fontId="23" fillId="0" borderId="21" xfId="51" applyNumberFormat="1" applyFont="1" applyBorder="1" applyAlignment="1">
      <alignment horizontal="center" vertical="center"/>
    </xf>
    <xf numFmtId="1" fontId="23" fillId="0" borderId="21" xfId="51" applyNumberFormat="1" applyFont="1" applyFill="1" applyBorder="1" applyAlignment="1">
      <alignment horizontal="center" vertical="center"/>
    </xf>
    <xf numFmtId="4" fontId="35" fillId="33" borderId="35" xfId="43" applyNumberFormat="1" applyFont="1" applyFill="1" applyBorder="1"/>
    <xf numFmtId="4" fontId="29" fillId="31" borderId="35" xfId="43" applyNumberFormat="1" applyFont="1" applyFill="1" applyBorder="1"/>
    <xf numFmtId="3" fontId="35" fillId="33" borderId="35" xfId="43" applyNumberFormat="1" applyFont="1" applyFill="1" applyBorder="1" applyAlignment="1">
      <alignment horizontal="right"/>
    </xf>
    <xf numFmtId="168" fontId="29" fillId="31" borderId="30" xfId="43" applyNumberFormat="1" applyFont="1" applyFill="1" applyBorder="1" applyAlignment="1">
      <alignment horizontal="right"/>
    </xf>
    <xf numFmtId="168" fontId="35" fillId="30" borderId="37" xfId="43" applyNumberFormat="1" applyFont="1" applyFill="1" applyBorder="1" applyAlignment="1">
      <alignment horizontal="right"/>
    </xf>
    <xf numFmtId="168" fontId="28" fillId="29" borderId="37" xfId="43" applyNumberFormat="1" applyFont="1" applyFill="1" applyBorder="1" applyAlignment="1">
      <alignment horizontal="right"/>
    </xf>
    <xf numFmtId="168" fontId="35" fillId="30" borderId="31" xfId="43" applyNumberFormat="1" applyFont="1" applyFill="1" applyBorder="1" applyAlignment="1">
      <alignment horizontal="right"/>
    </xf>
    <xf numFmtId="168" fontId="28" fillId="29" borderId="31" xfId="43" applyNumberFormat="1" applyFont="1" applyFill="1" applyBorder="1" applyAlignment="1">
      <alignment horizontal="right"/>
    </xf>
    <xf numFmtId="168" fontId="29" fillId="31" borderId="31" xfId="43" applyNumberFormat="1" applyFont="1" applyFill="1" applyBorder="1" applyAlignment="1">
      <alignment horizontal="right"/>
    </xf>
    <xf numFmtId="168" fontId="29" fillId="30" borderId="31" xfId="43" applyNumberFormat="1" applyFont="1" applyFill="1" applyBorder="1" applyAlignment="1">
      <alignment horizontal="right"/>
    </xf>
    <xf numFmtId="4" fontId="33" fillId="35" borderId="31" xfId="0" applyNumberFormat="1" applyFont="1" applyFill="1" applyBorder="1"/>
    <xf numFmtId="168" fontId="29" fillId="31" borderId="31" xfId="52" applyNumberFormat="1" applyFont="1" applyFill="1" applyBorder="1"/>
    <xf numFmtId="168" fontId="29" fillId="31" borderId="31" xfId="52" applyNumberFormat="1" applyFont="1" applyFill="1" applyBorder="1" applyAlignment="1">
      <alignment horizontal="right"/>
    </xf>
    <xf numFmtId="168" fontId="29" fillId="31" borderId="34" xfId="43" applyNumberFormat="1" applyFont="1" applyFill="1" applyBorder="1" applyAlignment="1">
      <alignment horizontal="right"/>
    </xf>
    <xf numFmtId="168" fontId="29" fillId="30" borderId="30" xfId="43" applyNumberFormat="1" applyFont="1" applyFill="1" applyBorder="1" applyAlignment="1">
      <alignment horizontal="right"/>
    </xf>
    <xf numFmtId="168" fontId="29" fillId="31" borderId="32" xfId="43" applyNumberFormat="1" applyFont="1" applyFill="1" applyBorder="1" applyAlignment="1">
      <alignment horizontal="right"/>
    </xf>
    <xf numFmtId="3" fontId="29" fillId="31" borderId="31" xfId="43" applyNumberFormat="1" applyFont="1" applyFill="1" applyBorder="1"/>
    <xf numFmtId="0" fontId="36" fillId="0" borderId="0" xfId="0" applyFont="1" applyAlignment="1">
      <alignment horizontal="center"/>
    </xf>
    <xf numFmtId="10" fontId="33" fillId="0" borderId="11" xfId="0" applyNumberFormat="1" applyFont="1" applyBorder="1" applyAlignment="1">
      <alignment horizontal="center" vertical="center"/>
    </xf>
    <xf numFmtId="10" fontId="26" fillId="0" borderId="13" xfId="0" applyNumberFormat="1" applyFont="1" applyBorder="1" applyAlignment="1">
      <alignment horizontal="center" vertical="center"/>
    </xf>
    <xf numFmtId="10" fontId="26" fillId="0" borderId="20" xfId="0" applyNumberFormat="1" applyFont="1" applyBorder="1" applyAlignment="1">
      <alignment horizontal="center" vertical="center"/>
    </xf>
    <xf numFmtId="0" fontId="23" fillId="0" borderId="21" xfId="43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21" fillId="0" borderId="21" xfId="43" applyFont="1" applyBorder="1" applyAlignment="1">
      <alignment horizontal="center" vertical="center"/>
    </xf>
    <xf numFmtId="0" fontId="20" fillId="0" borderId="22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3" fillId="0" borderId="21" xfId="43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4" fontId="23" fillId="0" borderId="21" xfId="43" applyNumberFormat="1" applyFont="1" applyBorder="1" applyAlignment="1">
      <alignment horizontal="center" vertical="center" wrapText="1"/>
    </xf>
    <xf numFmtId="4" fontId="0" fillId="0" borderId="22" xfId="0" applyNumberFormat="1" applyBorder="1" applyAlignment="1">
      <alignment vertical="center" wrapText="1"/>
    </xf>
    <xf numFmtId="4" fontId="0" fillId="0" borderId="19" xfId="0" applyNumberFormat="1" applyBorder="1" applyAlignment="1">
      <alignment vertical="center" wrapText="1"/>
    </xf>
    <xf numFmtId="4" fontId="0" fillId="0" borderId="22" xfId="0" applyNumberFormat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 vertical="center" wrapText="1"/>
    </xf>
    <xf numFmtId="0" fontId="20" fillId="0" borderId="23" xfId="0" applyFont="1" applyBorder="1" applyAlignment="1"/>
    <xf numFmtId="0" fontId="20" fillId="0" borderId="0" xfId="0" applyFont="1" applyBorder="1" applyAlignment="1"/>
    <xf numFmtId="4" fontId="20" fillId="0" borderId="0" xfId="0" applyNumberFormat="1" applyFont="1" applyBorder="1" applyAlignment="1">
      <alignment horizontal="center"/>
    </xf>
    <xf numFmtId="4" fontId="20" fillId="0" borderId="13" xfId="0" applyNumberFormat="1" applyFont="1" applyBorder="1" applyAlignment="1">
      <alignment horizontal="center"/>
    </xf>
    <xf numFmtId="4" fontId="20" fillId="0" borderId="16" xfId="0" applyNumberFormat="1" applyFont="1" applyBorder="1" applyAlignment="1">
      <alignment horizontal="center"/>
    </xf>
    <xf numFmtId="4" fontId="20" fillId="0" borderId="20" xfId="0" applyNumberFormat="1" applyFont="1" applyBorder="1" applyAlignment="1">
      <alignment horizontal="center"/>
    </xf>
    <xf numFmtId="0" fontId="20" fillId="0" borderId="23" xfId="0" applyFont="1" applyBorder="1" applyAlignment="1">
      <alignment horizontal="left"/>
    </xf>
    <xf numFmtId="0" fontId="20" fillId="0" borderId="0" xfId="0" applyFont="1" applyBorder="1" applyAlignment="1">
      <alignment horizontal="left"/>
    </xf>
  </cellXfs>
  <cellStyles count="53">
    <cellStyle name="_PERSONAL" xfId="1"/>
    <cellStyle name="_PERSONAL_1" xfId="2"/>
    <cellStyle name="20% — akcent 1" xfId="3" builtinId="30" customBuiltin="1"/>
    <cellStyle name="20% — akcent 2" xfId="4" builtinId="34" customBuiltin="1"/>
    <cellStyle name="20% — akcent 3" xfId="5" builtinId="38" customBuiltin="1"/>
    <cellStyle name="20% — akcent 4" xfId="6" builtinId="42" customBuiltin="1"/>
    <cellStyle name="20% — akcent 5" xfId="7" builtinId="46" customBuiltin="1"/>
    <cellStyle name="20% — akcent 6" xfId="8" builtinId="50" customBuiltin="1"/>
    <cellStyle name="40% — akcent 1" xfId="9" builtinId="31" customBuiltin="1"/>
    <cellStyle name="40% — akcent 2" xfId="10" builtinId="35" customBuiltin="1"/>
    <cellStyle name="40% — akcent 3" xfId="11" builtinId="39" customBuiltin="1"/>
    <cellStyle name="40% — akcent 4" xfId="12" builtinId="43" customBuiltin="1"/>
    <cellStyle name="40% — akcent 5" xfId="13" builtinId="47" customBuiltin="1"/>
    <cellStyle name="40% — akcent 6" xfId="14" builtinId="51" customBuiltin="1"/>
    <cellStyle name="60% — akcent 1" xfId="15" builtinId="32" customBuiltin="1"/>
    <cellStyle name="60% — akcent 2" xfId="16" builtinId="36" customBuiltin="1"/>
    <cellStyle name="60% — akcent 3" xfId="17" builtinId="40" customBuiltin="1"/>
    <cellStyle name="60% — akcent 4" xfId="18" builtinId="44" customBuiltin="1"/>
    <cellStyle name="60% — akcent 5" xfId="19" builtinId="48" customBuiltin="1"/>
    <cellStyle name="60% — akcent 6" xfId="20" builtinId="52" customBuiltin="1"/>
    <cellStyle name="Akcent 1" xfId="21" builtinId="29" customBuiltin="1"/>
    <cellStyle name="Akcent 2" xfId="22" builtinId="33" customBuiltin="1"/>
    <cellStyle name="Akcent 3" xfId="23" builtinId="37" customBuiltin="1"/>
    <cellStyle name="Akcent 4" xfId="24" builtinId="41" customBuiltin="1"/>
    <cellStyle name="Akcent 5" xfId="25" builtinId="45" customBuiltin="1"/>
    <cellStyle name="Akcent 6" xfId="26" builtinId="49" customBuiltin="1"/>
    <cellStyle name="Comma [0]_laroux" xfId="27"/>
    <cellStyle name="Comma_laroux" xfId="28"/>
    <cellStyle name="Currency [0]_laroux" xfId="29"/>
    <cellStyle name="Currency_laroux" xfId="30"/>
    <cellStyle name="Dane wejściowe" xfId="31" builtinId="20" customBuiltin="1"/>
    <cellStyle name="Dane wyjściowe" xfId="32" builtinId="21" customBuiltin="1"/>
    <cellStyle name="Dobry" xfId="33" builtinId="26" customBuiltin="1"/>
    <cellStyle name="Dziesiętny" xfId="51" builtinId="3"/>
    <cellStyle name="Komórka połączona" xfId="34" builtinId="24" customBuiltin="1"/>
    <cellStyle name="Komórka zaznaczona" xfId="35" builtinId="23" customBuiltin="1"/>
    <cellStyle name="Nagłówek 1" xfId="36" builtinId="16" customBuiltin="1"/>
    <cellStyle name="Nagłówek 2" xfId="37" builtinId="17" customBuiltin="1"/>
    <cellStyle name="Nagłówek 3" xfId="38" builtinId="18" customBuiltin="1"/>
    <cellStyle name="Nagłówek 4" xfId="39" builtinId="19" customBuiltin="1"/>
    <cellStyle name="Neutralny" xfId="40" builtinId="28" customBuiltin="1"/>
    <cellStyle name="Normal_laroux" xfId="41"/>
    <cellStyle name="normální_laroux" xfId="42"/>
    <cellStyle name="Normalny" xfId="0" builtinId="0"/>
    <cellStyle name="Normalny_Arkusz1" xfId="43"/>
    <cellStyle name="Obliczenia" xfId="44" builtinId="22" customBuiltin="1"/>
    <cellStyle name="Procentowy" xfId="52" builtinId="5"/>
    <cellStyle name="Suma" xfId="45" builtinId="25" customBuiltin="1"/>
    <cellStyle name="Tekst objaśnienia" xfId="46" builtinId="53" customBuiltin="1"/>
    <cellStyle name="Tekst ostrzeżenia" xfId="47" builtinId="11" customBuiltin="1"/>
    <cellStyle name="Tytuł" xfId="48" builtinId="15" customBuiltin="1"/>
    <cellStyle name="Uwaga" xfId="49" builtinId="10" customBuiltin="1"/>
    <cellStyle name="Zły" xfId="50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3"/>
  <sheetViews>
    <sheetView tabSelected="1" topLeftCell="A265" zoomScaleNormal="100" workbookViewId="0">
      <selection activeCell="B1" sqref="B1:X1"/>
    </sheetView>
  </sheetViews>
  <sheetFormatPr defaultRowHeight="12.75"/>
  <cols>
    <col min="1" max="1" width="3.5703125" style="201" customWidth="1"/>
    <col min="2" max="2" width="5.140625" customWidth="1"/>
    <col min="3" max="3" width="7.5703125" style="1" customWidth="1"/>
    <col min="4" max="4" width="4.140625" style="1" customWidth="1"/>
    <col min="5" max="5" width="18.42578125" customWidth="1"/>
    <col min="6" max="6" width="11.7109375" style="3" customWidth="1"/>
    <col min="7" max="7" width="16.42578125" style="3" customWidth="1"/>
    <col min="8" max="8" width="8.7109375" style="10" customWidth="1"/>
    <col min="9" max="10" width="11.42578125" style="3" customWidth="1"/>
    <col min="11" max="11" width="8.7109375" customWidth="1"/>
    <col min="12" max="13" width="10.28515625" style="3" customWidth="1"/>
    <col min="14" max="14" width="10.5703125" style="3" customWidth="1"/>
    <col min="15" max="15" width="8.42578125" style="3" customWidth="1"/>
    <col min="16" max="16" width="8.7109375" style="3" customWidth="1"/>
    <col min="17" max="17" width="11.85546875" style="25" customWidth="1"/>
    <col min="18" max="18" width="12.140625" style="3" customWidth="1"/>
    <col min="19" max="19" width="9.85546875" style="10" customWidth="1"/>
    <col min="20" max="20" width="10" style="3" customWidth="1"/>
    <col min="21" max="21" width="7.7109375" style="3" customWidth="1"/>
    <col min="22" max="22" width="9.140625" style="3" customWidth="1"/>
    <col min="23" max="23" width="7.85546875" style="3" customWidth="1"/>
    <col min="24" max="24" width="8.140625" style="3" customWidth="1"/>
  </cols>
  <sheetData>
    <row r="1" spans="1:24" ht="15">
      <c r="B1" s="245" t="s">
        <v>178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</row>
    <row r="2" spans="1:24" ht="15.75" thickBot="1"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24">
      <c r="B3" s="249" t="s">
        <v>0</v>
      </c>
      <c r="C3" s="249" t="s">
        <v>1</v>
      </c>
      <c r="D3" s="252" t="s">
        <v>2</v>
      </c>
      <c r="E3" s="255" t="s">
        <v>3</v>
      </c>
      <c r="F3" s="258" t="s">
        <v>101</v>
      </c>
      <c r="G3" s="258" t="s">
        <v>85</v>
      </c>
      <c r="H3" s="246" t="s">
        <v>87</v>
      </c>
      <c r="I3" s="224"/>
      <c r="J3" s="13"/>
      <c r="K3" s="4"/>
      <c r="L3" s="13"/>
      <c r="M3" s="13"/>
      <c r="N3" s="7"/>
      <c r="O3" s="13"/>
      <c r="P3" s="18"/>
      <c r="Q3" s="26"/>
      <c r="R3" s="13"/>
      <c r="S3" s="11"/>
      <c r="T3" s="13"/>
      <c r="U3" s="13"/>
      <c r="V3" s="13"/>
      <c r="W3" s="13"/>
      <c r="X3" s="18"/>
    </row>
    <row r="4" spans="1:24">
      <c r="B4" s="250"/>
      <c r="C4" s="250"/>
      <c r="D4" s="253"/>
      <c r="E4" s="256"/>
      <c r="F4" s="259"/>
      <c r="G4" s="261"/>
      <c r="H4" s="247"/>
      <c r="I4" s="263" t="s">
        <v>4</v>
      </c>
      <c r="J4" s="264"/>
      <c r="K4" s="264"/>
      <c r="L4" s="264"/>
      <c r="M4" s="15"/>
      <c r="N4" s="15"/>
      <c r="O4" s="15"/>
      <c r="P4" s="19"/>
      <c r="Q4" s="263" t="s">
        <v>94</v>
      </c>
      <c r="R4" s="264"/>
      <c r="S4" s="264"/>
      <c r="T4" s="264"/>
      <c r="U4" s="15"/>
      <c r="V4" s="15"/>
      <c r="W4" s="15"/>
      <c r="X4" s="19"/>
    </row>
    <row r="5" spans="1:24" ht="13.5" thickBot="1">
      <c r="B5" s="250"/>
      <c r="C5" s="250"/>
      <c r="D5" s="253"/>
      <c r="E5" s="256"/>
      <c r="F5" s="259"/>
      <c r="G5" s="261"/>
      <c r="H5" s="247"/>
      <c r="I5" s="263" t="s">
        <v>88</v>
      </c>
      <c r="J5" s="264"/>
      <c r="K5" s="264"/>
      <c r="L5" s="264"/>
      <c r="M5" s="265" t="s">
        <v>89</v>
      </c>
      <c r="N5" s="265"/>
      <c r="O5" s="265"/>
      <c r="P5" s="266"/>
      <c r="Q5" s="269" t="s">
        <v>95</v>
      </c>
      <c r="R5" s="270"/>
      <c r="S5" s="270"/>
      <c r="T5" s="270"/>
      <c r="U5" s="267" t="s">
        <v>89</v>
      </c>
      <c r="V5" s="267"/>
      <c r="W5" s="267"/>
      <c r="X5" s="268"/>
    </row>
    <row r="6" spans="1:24" ht="76.5" customHeight="1" thickBot="1">
      <c r="B6" s="251"/>
      <c r="C6" s="251"/>
      <c r="D6" s="254"/>
      <c r="E6" s="257"/>
      <c r="F6" s="260"/>
      <c r="G6" s="262"/>
      <c r="H6" s="248"/>
      <c r="I6" s="225"/>
      <c r="J6" s="29" t="s">
        <v>85</v>
      </c>
      <c r="K6" s="8" t="s">
        <v>87</v>
      </c>
      <c r="L6" s="14" t="s">
        <v>90</v>
      </c>
      <c r="M6" s="16" t="s">
        <v>91</v>
      </c>
      <c r="N6" s="17" t="s">
        <v>92</v>
      </c>
      <c r="O6" s="17" t="s">
        <v>96</v>
      </c>
      <c r="P6" s="20" t="s">
        <v>93</v>
      </c>
      <c r="Q6" s="27"/>
      <c r="R6" s="29" t="s">
        <v>85</v>
      </c>
      <c r="S6" s="12" t="s">
        <v>87</v>
      </c>
      <c r="T6" s="21" t="s">
        <v>90</v>
      </c>
      <c r="U6" s="16" t="s">
        <v>91</v>
      </c>
      <c r="V6" s="17" t="s">
        <v>92</v>
      </c>
      <c r="W6" s="22" t="s">
        <v>97</v>
      </c>
      <c r="X6" s="20" t="s">
        <v>93</v>
      </c>
    </row>
    <row r="7" spans="1:24" ht="12" customHeight="1" thickBot="1">
      <c r="B7" s="24">
        <v>1</v>
      </c>
      <c r="C7" s="24">
        <v>2</v>
      </c>
      <c r="D7" s="24">
        <v>3</v>
      </c>
      <c r="E7" s="30">
        <v>4</v>
      </c>
      <c r="F7" s="226">
        <v>5</v>
      </c>
      <c r="G7" s="24">
        <v>6</v>
      </c>
      <c r="H7" s="31">
        <v>7</v>
      </c>
      <c r="I7" s="227">
        <v>8</v>
      </c>
      <c r="J7" s="31">
        <v>9</v>
      </c>
      <c r="K7" s="28">
        <v>10</v>
      </c>
      <c r="L7" s="31">
        <v>11</v>
      </c>
      <c r="M7" s="28">
        <v>12</v>
      </c>
      <c r="N7" s="31">
        <v>13</v>
      </c>
      <c r="O7" s="28">
        <v>14</v>
      </c>
      <c r="P7" s="31">
        <v>15</v>
      </c>
      <c r="Q7" s="28">
        <v>16</v>
      </c>
      <c r="R7" s="31">
        <v>17</v>
      </c>
      <c r="S7" s="28">
        <v>18</v>
      </c>
      <c r="T7" s="31">
        <v>19</v>
      </c>
      <c r="U7" s="28">
        <v>20</v>
      </c>
      <c r="V7" s="31">
        <v>21</v>
      </c>
      <c r="W7" s="28">
        <v>22</v>
      </c>
      <c r="X7" s="28">
        <v>23</v>
      </c>
    </row>
    <row r="8" spans="1:24" s="5" customFormat="1">
      <c r="A8" s="9"/>
      <c r="B8" s="32" t="s">
        <v>113</v>
      </c>
      <c r="C8" s="64"/>
      <c r="D8" s="68"/>
      <c r="E8" s="68" t="s">
        <v>5</v>
      </c>
      <c r="F8" s="94">
        <f>SUM(I8+Q8)</f>
        <v>81000</v>
      </c>
      <c r="G8" s="94">
        <f>SUM(G11+G9)</f>
        <v>71999.64</v>
      </c>
      <c r="H8" s="99">
        <f>SUM(G8/F8)</f>
        <v>0.88888444444444448</v>
      </c>
      <c r="I8" s="94">
        <f>SUM(I11+I9)</f>
        <v>81000</v>
      </c>
      <c r="J8" s="94">
        <f>SUM(J11+J9)</f>
        <v>71999.64</v>
      </c>
      <c r="K8" s="99">
        <f>SUM(J8/I8)</f>
        <v>0.88888444444444448</v>
      </c>
      <c r="L8" s="94">
        <f t="shared" ref="L8:R8" si="0">SUM(L11+L9)</f>
        <v>0</v>
      </c>
      <c r="M8" s="141">
        <f t="shared" si="0"/>
        <v>0</v>
      </c>
      <c r="N8" s="94">
        <f t="shared" si="0"/>
        <v>64981.66</v>
      </c>
      <c r="O8" s="141">
        <f t="shared" si="0"/>
        <v>0</v>
      </c>
      <c r="P8" s="141">
        <f t="shared" si="0"/>
        <v>0</v>
      </c>
      <c r="Q8" s="104">
        <f t="shared" si="0"/>
        <v>0</v>
      </c>
      <c r="R8" s="94">
        <f t="shared" si="0"/>
        <v>0</v>
      </c>
      <c r="S8" s="231"/>
      <c r="T8" s="141">
        <f>SUM(T11+T9)</f>
        <v>0</v>
      </c>
      <c r="U8" s="48">
        <f>SUM(U11+U9)</f>
        <v>0</v>
      </c>
      <c r="V8" s="141">
        <f>SUM(V11+V9)</f>
        <v>0</v>
      </c>
      <c r="W8" s="48">
        <f>SUM(W11+W9)</f>
        <v>0</v>
      </c>
      <c r="X8" s="141">
        <f>SUM(X11+X9)</f>
        <v>0</v>
      </c>
    </row>
    <row r="9" spans="1:24" s="5" customFormat="1">
      <c r="A9" s="9"/>
      <c r="B9" s="205"/>
      <c r="C9" s="205" t="s">
        <v>179</v>
      </c>
      <c r="D9" s="206"/>
      <c r="E9" s="206" t="s">
        <v>180</v>
      </c>
      <c r="F9" s="207">
        <f>SUM(I9+Q9)</f>
        <v>65000</v>
      </c>
      <c r="G9" s="207">
        <f>SUM(J9+R9)</f>
        <v>64981.66</v>
      </c>
      <c r="H9" s="208">
        <f>SUM(G9/F9)</f>
        <v>0.99971784615384618</v>
      </c>
      <c r="I9" s="207">
        <f>SUM(I10)</f>
        <v>65000</v>
      </c>
      <c r="J9" s="207">
        <f>SUM(J10)</f>
        <v>64981.66</v>
      </c>
      <c r="K9" s="208">
        <f>SUM(J9/I9)</f>
        <v>0.99971784615384618</v>
      </c>
      <c r="L9" s="207"/>
      <c r="M9" s="209"/>
      <c r="N9" s="207">
        <f>SUM(N10)</f>
        <v>64981.66</v>
      </c>
      <c r="O9" s="209"/>
      <c r="P9" s="209"/>
      <c r="Q9" s="211"/>
      <c r="R9" s="207"/>
      <c r="S9" s="232"/>
      <c r="T9" s="209"/>
      <c r="U9" s="210"/>
      <c r="V9" s="209"/>
      <c r="W9" s="210"/>
      <c r="X9" s="209"/>
    </row>
    <row r="10" spans="1:24" s="220" customFormat="1">
      <c r="A10" s="193"/>
      <c r="B10" s="212"/>
      <c r="C10" s="213"/>
      <c r="D10" s="204">
        <v>2110</v>
      </c>
      <c r="E10" s="214" t="s">
        <v>181</v>
      </c>
      <c r="F10" s="215">
        <f>SUM(I10+Q10)</f>
        <v>65000</v>
      </c>
      <c r="G10" s="215">
        <f>SUM(J10+R10)</f>
        <v>64981.66</v>
      </c>
      <c r="H10" s="216">
        <f>SUM(G10/F10)</f>
        <v>0.99971784615384618</v>
      </c>
      <c r="I10" s="215">
        <v>65000</v>
      </c>
      <c r="J10" s="215">
        <v>64981.66</v>
      </c>
      <c r="K10" s="216">
        <f>SUM(J10/I10)</f>
        <v>0.99971784615384618</v>
      </c>
      <c r="L10" s="215"/>
      <c r="M10" s="217"/>
      <c r="N10" s="215">
        <v>64981.66</v>
      </c>
      <c r="O10" s="217"/>
      <c r="P10" s="217"/>
      <c r="Q10" s="219"/>
      <c r="R10" s="215"/>
      <c r="S10" s="233"/>
      <c r="T10" s="217"/>
      <c r="U10" s="218"/>
      <c r="V10" s="217"/>
      <c r="W10" s="218"/>
      <c r="X10" s="217"/>
    </row>
    <row r="11" spans="1:24" s="6" customFormat="1">
      <c r="A11" s="202"/>
      <c r="B11" s="33"/>
      <c r="C11" s="65" t="s">
        <v>128</v>
      </c>
      <c r="D11" s="66"/>
      <c r="E11" s="77" t="s">
        <v>64</v>
      </c>
      <c r="F11" s="95">
        <f t="shared" ref="F11:F71" si="1">SUM(I11+Q11)</f>
        <v>16000</v>
      </c>
      <c r="G11" s="95">
        <f t="shared" ref="G11:G71" si="2">SUM(J11+R11)</f>
        <v>7017.98</v>
      </c>
      <c r="H11" s="100">
        <f t="shared" ref="H11:H81" si="3">SUM(G11/F11)</f>
        <v>0.43862374999999998</v>
      </c>
      <c r="I11" s="122">
        <f>SUM(I12:I12)</f>
        <v>16000</v>
      </c>
      <c r="J11" s="122">
        <f>SUM(J12:J12)</f>
        <v>7017.98</v>
      </c>
      <c r="K11" s="100">
        <f t="shared" ref="K11:K81" si="4">SUM(J11/I11)</f>
        <v>0.43862374999999998</v>
      </c>
      <c r="L11" s="122">
        <f t="shared" ref="L11:R11" si="5">SUM(L12:L12)</f>
        <v>0</v>
      </c>
      <c r="M11" s="142">
        <f t="shared" si="5"/>
        <v>0</v>
      </c>
      <c r="N11" s="122">
        <f t="shared" si="5"/>
        <v>0</v>
      </c>
      <c r="O11" s="142">
        <f t="shared" si="5"/>
        <v>0</v>
      </c>
      <c r="P11" s="142">
        <f t="shared" si="5"/>
        <v>0</v>
      </c>
      <c r="Q11" s="105">
        <f t="shared" si="5"/>
        <v>0</v>
      </c>
      <c r="R11" s="122">
        <f t="shared" si="5"/>
        <v>0</v>
      </c>
      <c r="S11" s="234"/>
      <c r="T11" s="142">
        <f>SUM(T12:T12)</f>
        <v>0</v>
      </c>
      <c r="U11" s="49">
        <f>SUM(U12:U12)</f>
        <v>0</v>
      </c>
      <c r="V11" s="142">
        <f>SUM(V12:V12)</f>
        <v>0</v>
      </c>
      <c r="W11" s="49">
        <f>SUM(W12:W12)</f>
        <v>0</v>
      </c>
      <c r="X11" s="142">
        <f>SUM(X12:X12)</f>
        <v>0</v>
      </c>
    </row>
    <row r="12" spans="1:24">
      <c r="B12" s="34"/>
      <c r="C12" s="34"/>
      <c r="D12" s="69" t="s">
        <v>7</v>
      </c>
      <c r="E12" s="78" t="s">
        <v>8</v>
      </c>
      <c r="F12" s="96">
        <f t="shared" si="1"/>
        <v>16000</v>
      </c>
      <c r="G12" s="96">
        <f t="shared" si="2"/>
        <v>7017.98</v>
      </c>
      <c r="H12" s="101">
        <f t="shared" si="3"/>
        <v>0.43862374999999998</v>
      </c>
      <c r="I12" s="128">
        <v>16000</v>
      </c>
      <c r="J12" s="123">
        <v>7017.98</v>
      </c>
      <c r="K12" s="101">
        <f t="shared" si="4"/>
        <v>0.43862374999999998</v>
      </c>
      <c r="L12" s="126"/>
      <c r="M12" s="143"/>
      <c r="N12" s="126"/>
      <c r="O12" s="143"/>
      <c r="P12" s="143"/>
      <c r="Q12" s="106"/>
      <c r="R12" s="126"/>
      <c r="S12" s="235"/>
      <c r="T12" s="143"/>
      <c r="U12" s="50"/>
      <c r="V12" s="143"/>
      <c r="W12" s="50"/>
      <c r="X12" s="143"/>
    </row>
    <row r="13" spans="1:24" s="5" customFormat="1">
      <c r="A13" s="9"/>
      <c r="B13" s="35" t="s">
        <v>129</v>
      </c>
      <c r="C13" s="36"/>
      <c r="D13" s="70"/>
      <c r="E13" s="79" t="s">
        <v>9</v>
      </c>
      <c r="F13" s="97">
        <f t="shared" si="1"/>
        <v>248000</v>
      </c>
      <c r="G13" s="97">
        <f t="shared" si="2"/>
        <v>217540.93</v>
      </c>
      <c r="H13" s="102">
        <f t="shared" si="3"/>
        <v>0.8771811693548387</v>
      </c>
      <c r="I13" s="97">
        <f>SUM(I14)</f>
        <v>248000</v>
      </c>
      <c r="J13" s="97">
        <f t="shared" ref="J13:X14" si="6">SUM(J14)</f>
        <v>217540.93</v>
      </c>
      <c r="K13" s="102">
        <f t="shared" si="4"/>
        <v>0.8771811693548387</v>
      </c>
      <c r="L13" s="97">
        <f t="shared" si="6"/>
        <v>0</v>
      </c>
      <c r="M13" s="144">
        <f t="shared" si="6"/>
        <v>0</v>
      </c>
      <c r="N13" s="97">
        <f t="shared" si="6"/>
        <v>0</v>
      </c>
      <c r="O13" s="144">
        <f t="shared" si="6"/>
        <v>0</v>
      </c>
      <c r="P13" s="144">
        <f t="shared" si="6"/>
        <v>0</v>
      </c>
      <c r="Q13" s="107">
        <f t="shared" si="6"/>
        <v>0</v>
      </c>
      <c r="R13" s="97">
        <f t="shared" si="6"/>
        <v>0</v>
      </c>
      <c r="S13" s="236"/>
      <c r="T13" s="144">
        <f t="shared" si="6"/>
        <v>0</v>
      </c>
      <c r="U13" s="51">
        <f t="shared" si="6"/>
        <v>0</v>
      </c>
      <c r="V13" s="144">
        <f t="shared" si="6"/>
        <v>0</v>
      </c>
      <c r="W13" s="51">
        <f t="shared" si="6"/>
        <v>0</v>
      </c>
      <c r="X13" s="144">
        <f t="shared" si="6"/>
        <v>0</v>
      </c>
    </row>
    <row r="14" spans="1:24" s="6" customFormat="1">
      <c r="A14" s="202"/>
      <c r="B14" s="33"/>
      <c r="C14" s="66" t="s">
        <v>10</v>
      </c>
      <c r="D14" s="66"/>
      <c r="E14" s="77" t="s">
        <v>6</v>
      </c>
      <c r="F14" s="95">
        <f t="shared" si="1"/>
        <v>248000</v>
      </c>
      <c r="G14" s="95">
        <f t="shared" si="2"/>
        <v>217540.93</v>
      </c>
      <c r="H14" s="100">
        <f t="shared" si="3"/>
        <v>0.8771811693548387</v>
      </c>
      <c r="I14" s="122">
        <f>SUM(I15:I15)</f>
        <v>248000</v>
      </c>
      <c r="J14" s="122">
        <f>SUM(J15:J15)</f>
        <v>217540.93</v>
      </c>
      <c r="K14" s="100">
        <f t="shared" si="4"/>
        <v>0.8771811693548387</v>
      </c>
      <c r="L14" s="122">
        <f t="shared" si="6"/>
        <v>0</v>
      </c>
      <c r="M14" s="142">
        <f t="shared" si="6"/>
        <v>0</v>
      </c>
      <c r="N14" s="122">
        <f t="shared" si="6"/>
        <v>0</v>
      </c>
      <c r="O14" s="142">
        <f t="shared" si="6"/>
        <v>0</v>
      </c>
      <c r="P14" s="142">
        <f t="shared" si="6"/>
        <v>0</v>
      </c>
      <c r="Q14" s="105">
        <f t="shared" si="6"/>
        <v>0</v>
      </c>
      <c r="R14" s="122">
        <f t="shared" si="6"/>
        <v>0</v>
      </c>
      <c r="S14" s="234"/>
      <c r="T14" s="142">
        <f t="shared" si="6"/>
        <v>0</v>
      </c>
      <c r="U14" s="49">
        <f t="shared" si="6"/>
        <v>0</v>
      </c>
      <c r="V14" s="142">
        <f t="shared" si="6"/>
        <v>0</v>
      </c>
      <c r="W14" s="49">
        <f t="shared" si="6"/>
        <v>0</v>
      </c>
      <c r="X14" s="142">
        <f t="shared" si="6"/>
        <v>0</v>
      </c>
    </row>
    <row r="15" spans="1:24">
      <c r="B15" s="34"/>
      <c r="C15" s="67"/>
      <c r="D15" s="69" t="s">
        <v>7</v>
      </c>
      <c r="E15" s="78" t="s">
        <v>8</v>
      </c>
      <c r="F15" s="96">
        <f t="shared" si="1"/>
        <v>248000</v>
      </c>
      <c r="G15" s="96">
        <f t="shared" si="2"/>
        <v>217540.93</v>
      </c>
      <c r="H15" s="101">
        <f t="shared" si="3"/>
        <v>0.8771811693548387</v>
      </c>
      <c r="I15" s="128">
        <v>248000</v>
      </c>
      <c r="J15" s="123">
        <v>217540.93</v>
      </c>
      <c r="K15" s="101">
        <f t="shared" si="4"/>
        <v>0.8771811693548387</v>
      </c>
      <c r="L15" s="126"/>
      <c r="M15" s="143"/>
      <c r="N15" s="126"/>
      <c r="O15" s="143"/>
      <c r="P15" s="143"/>
      <c r="Q15" s="106"/>
      <c r="R15" s="126"/>
      <c r="S15" s="235"/>
      <c r="T15" s="143"/>
      <c r="U15" s="50"/>
      <c r="V15" s="143"/>
      <c r="W15" s="50"/>
      <c r="X15" s="143"/>
    </row>
    <row r="16" spans="1:24" s="5" customFormat="1">
      <c r="A16" s="9"/>
      <c r="B16" s="35" t="s">
        <v>130</v>
      </c>
      <c r="C16" s="36"/>
      <c r="D16" s="70"/>
      <c r="E16" s="80" t="s">
        <v>11</v>
      </c>
      <c r="F16" s="97">
        <f t="shared" si="1"/>
        <v>900</v>
      </c>
      <c r="G16" s="97">
        <f t="shared" si="2"/>
        <v>760</v>
      </c>
      <c r="H16" s="102">
        <f t="shared" si="3"/>
        <v>0.84444444444444444</v>
      </c>
      <c r="I16" s="124">
        <f>SUM(I17)</f>
        <v>900</v>
      </c>
      <c r="J16" s="124">
        <f t="shared" ref="J16:X17" si="7">SUM(J17)</f>
        <v>760</v>
      </c>
      <c r="K16" s="102">
        <f t="shared" si="4"/>
        <v>0.84444444444444444</v>
      </c>
      <c r="L16" s="124">
        <f t="shared" si="7"/>
        <v>0</v>
      </c>
      <c r="M16" s="145">
        <f t="shared" si="7"/>
        <v>0</v>
      </c>
      <c r="N16" s="124">
        <f t="shared" si="7"/>
        <v>0</v>
      </c>
      <c r="O16" s="145">
        <f t="shared" si="7"/>
        <v>0</v>
      </c>
      <c r="P16" s="145">
        <f t="shared" si="7"/>
        <v>0</v>
      </c>
      <c r="Q16" s="108">
        <f t="shared" si="7"/>
        <v>0</v>
      </c>
      <c r="R16" s="124">
        <f t="shared" si="7"/>
        <v>0</v>
      </c>
      <c r="S16" s="236"/>
      <c r="T16" s="145">
        <f t="shared" si="7"/>
        <v>0</v>
      </c>
      <c r="U16" s="52">
        <f t="shared" si="7"/>
        <v>0</v>
      </c>
      <c r="V16" s="145">
        <f t="shared" si="7"/>
        <v>0</v>
      </c>
      <c r="W16" s="52">
        <f t="shared" si="7"/>
        <v>0</v>
      </c>
      <c r="X16" s="145">
        <f t="shared" si="7"/>
        <v>0</v>
      </c>
    </row>
    <row r="17" spans="1:24" s="6" customFormat="1">
      <c r="A17" s="202"/>
      <c r="B17" s="33"/>
      <c r="C17" s="65" t="s">
        <v>131</v>
      </c>
      <c r="D17" s="66"/>
      <c r="E17" s="77" t="s">
        <v>6</v>
      </c>
      <c r="F17" s="95">
        <f t="shared" si="1"/>
        <v>900</v>
      </c>
      <c r="G17" s="95">
        <f t="shared" si="2"/>
        <v>760</v>
      </c>
      <c r="H17" s="100">
        <f t="shared" si="3"/>
        <v>0.84444444444444444</v>
      </c>
      <c r="I17" s="122">
        <f>SUM(I18)</f>
        <v>900</v>
      </c>
      <c r="J17" s="122">
        <f t="shared" si="7"/>
        <v>760</v>
      </c>
      <c r="K17" s="100">
        <f t="shared" si="4"/>
        <v>0.84444444444444444</v>
      </c>
      <c r="L17" s="122">
        <f t="shared" si="7"/>
        <v>0</v>
      </c>
      <c r="M17" s="142">
        <f t="shared" si="7"/>
        <v>0</v>
      </c>
      <c r="N17" s="122">
        <f t="shared" si="7"/>
        <v>0</v>
      </c>
      <c r="O17" s="142">
        <f t="shared" si="7"/>
        <v>0</v>
      </c>
      <c r="P17" s="142">
        <f t="shared" si="7"/>
        <v>0</v>
      </c>
      <c r="Q17" s="105">
        <f t="shared" si="7"/>
        <v>0</v>
      </c>
      <c r="R17" s="122">
        <f t="shared" si="7"/>
        <v>0</v>
      </c>
      <c r="S17" s="234"/>
      <c r="T17" s="142">
        <f t="shared" si="7"/>
        <v>0</v>
      </c>
      <c r="U17" s="49">
        <f t="shared" si="7"/>
        <v>0</v>
      </c>
      <c r="V17" s="142">
        <f t="shared" si="7"/>
        <v>0</v>
      </c>
      <c r="W17" s="49">
        <f t="shared" si="7"/>
        <v>0</v>
      </c>
      <c r="X17" s="142">
        <f t="shared" si="7"/>
        <v>0</v>
      </c>
    </row>
    <row r="18" spans="1:24">
      <c r="B18" s="34"/>
      <c r="C18" s="34"/>
      <c r="D18" s="69" t="s">
        <v>12</v>
      </c>
      <c r="E18" s="78" t="s">
        <v>13</v>
      </c>
      <c r="F18" s="96">
        <f t="shared" si="1"/>
        <v>900</v>
      </c>
      <c r="G18" s="96">
        <f t="shared" si="2"/>
        <v>760</v>
      </c>
      <c r="H18" s="101">
        <f t="shared" si="3"/>
        <v>0.84444444444444444</v>
      </c>
      <c r="I18" s="128">
        <v>900</v>
      </c>
      <c r="J18" s="123">
        <v>760</v>
      </c>
      <c r="K18" s="101">
        <f t="shared" si="4"/>
        <v>0.84444444444444444</v>
      </c>
      <c r="L18" s="126"/>
      <c r="M18" s="146"/>
      <c r="N18" s="126"/>
      <c r="O18" s="143"/>
      <c r="P18" s="143"/>
      <c r="Q18" s="106"/>
      <c r="R18" s="126"/>
      <c r="S18" s="235"/>
      <c r="T18" s="143"/>
      <c r="U18" s="50"/>
      <c r="V18" s="143"/>
      <c r="W18" s="50"/>
      <c r="X18" s="143"/>
    </row>
    <row r="19" spans="1:24" s="5" customFormat="1">
      <c r="A19" s="9"/>
      <c r="B19" s="36">
        <v>600</v>
      </c>
      <c r="C19" s="36"/>
      <c r="D19" s="70"/>
      <c r="E19" s="80" t="s">
        <v>14</v>
      </c>
      <c r="F19" s="97">
        <f t="shared" si="1"/>
        <v>6654607</v>
      </c>
      <c r="G19" s="97">
        <f t="shared" si="2"/>
        <v>5793422.3700000001</v>
      </c>
      <c r="H19" s="102">
        <f t="shared" si="3"/>
        <v>0.87058820603530762</v>
      </c>
      <c r="I19" s="124">
        <f>SUM(I20+I32)</f>
        <v>1998844</v>
      </c>
      <c r="J19" s="124">
        <f>SUM(J20+J32)</f>
        <v>1908702.9400000002</v>
      </c>
      <c r="K19" s="102">
        <f t="shared" si="4"/>
        <v>0.95490340416760899</v>
      </c>
      <c r="L19" s="124">
        <f t="shared" ref="L19:R19" si="8">SUM(L20+L32)</f>
        <v>79150.77</v>
      </c>
      <c r="M19" s="145">
        <f t="shared" si="8"/>
        <v>0</v>
      </c>
      <c r="N19" s="124">
        <f t="shared" si="8"/>
        <v>0</v>
      </c>
      <c r="O19" s="145">
        <f t="shared" si="8"/>
        <v>0</v>
      </c>
      <c r="P19" s="145">
        <f t="shared" si="8"/>
        <v>961.25</v>
      </c>
      <c r="Q19" s="108">
        <f t="shared" si="8"/>
        <v>4655763</v>
      </c>
      <c r="R19" s="124">
        <f t="shared" si="8"/>
        <v>3884719.4299999997</v>
      </c>
      <c r="S19" s="236">
        <f t="shared" ref="S19:S81" si="9">SUM(R19/Q19)</f>
        <v>0.83438942875743449</v>
      </c>
      <c r="T19" s="145">
        <f>SUM(T20+T32)</f>
        <v>510343.22000000003</v>
      </c>
      <c r="U19" s="52">
        <f>SUM(U20+U32)</f>
        <v>0</v>
      </c>
      <c r="V19" s="145">
        <f>SUM(V20+V32)</f>
        <v>0</v>
      </c>
      <c r="W19" s="52">
        <f>SUM(W20+W32)</f>
        <v>0</v>
      </c>
      <c r="X19" s="145">
        <f>SUM(X20+X32)</f>
        <v>8275.83</v>
      </c>
    </row>
    <row r="20" spans="1:24" s="6" customFormat="1">
      <c r="A20" s="202"/>
      <c r="B20" s="33"/>
      <c r="C20" s="33">
        <v>60014</v>
      </c>
      <c r="D20" s="66"/>
      <c r="E20" s="77" t="s">
        <v>15</v>
      </c>
      <c r="F20" s="95">
        <f t="shared" si="1"/>
        <v>4795551</v>
      </c>
      <c r="G20" s="95">
        <f t="shared" si="2"/>
        <v>4052298.3299999996</v>
      </c>
      <c r="H20" s="100">
        <f t="shared" si="3"/>
        <v>0.84501203928391122</v>
      </c>
      <c r="I20" s="125">
        <f>SUM(I21:I31)</f>
        <v>142290</v>
      </c>
      <c r="J20" s="125">
        <f>SUM(J21:J31)</f>
        <v>176233.3</v>
      </c>
      <c r="K20" s="100">
        <f t="shared" si="4"/>
        <v>1.2385501440719657</v>
      </c>
      <c r="L20" s="125">
        <f t="shared" ref="L20:R20" si="10">SUM(L21:L31)</f>
        <v>79150.77</v>
      </c>
      <c r="M20" s="147">
        <f t="shared" si="10"/>
        <v>0</v>
      </c>
      <c r="N20" s="125">
        <f t="shared" si="10"/>
        <v>0</v>
      </c>
      <c r="O20" s="147">
        <f t="shared" si="10"/>
        <v>0</v>
      </c>
      <c r="P20" s="147">
        <f t="shared" si="10"/>
        <v>961.25</v>
      </c>
      <c r="Q20" s="109">
        <f t="shared" si="10"/>
        <v>4653261</v>
      </c>
      <c r="R20" s="125">
        <f t="shared" si="10"/>
        <v>3876065.03</v>
      </c>
      <c r="S20" s="234">
        <f t="shared" si="9"/>
        <v>0.83297821248367543</v>
      </c>
      <c r="T20" s="147">
        <f>SUM(T21:T31)</f>
        <v>510343.22000000003</v>
      </c>
      <c r="U20" s="53">
        <f>SUM(U21:U31)</f>
        <v>0</v>
      </c>
      <c r="V20" s="147">
        <f>SUM(V21:V31)</f>
        <v>0</v>
      </c>
      <c r="W20" s="53">
        <f>SUM(W21:W31)</f>
        <v>0</v>
      </c>
      <c r="X20" s="147">
        <f>SUM(X21:X31)</f>
        <v>8275.83</v>
      </c>
    </row>
    <row r="21" spans="1:24">
      <c r="B21" s="34"/>
      <c r="C21" s="34"/>
      <c r="D21" s="71" t="s">
        <v>29</v>
      </c>
      <c r="E21" s="78" t="s">
        <v>168</v>
      </c>
      <c r="F21" s="96">
        <f t="shared" si="1"/>
        <v>0</v>
      </c>
      <c r="G21" s="96">
        <f t="shared" ref="G21:G25" si="11">SUM(J21+R21)</f>
        <v>803.75</v>
      </c>
      <c r="H21" s="101"/>
      <c r="I21" s="126">
        <v>0</v>
      </c>
      <c r="J21" s="126">
        <v>803.75</v>
      </c>
      <c r="K21" s="101"/>
      <c r="L21" s="126"/>
      <c r="M21" s="143"/>
      <c r="N21" s="126"/>
      <c r="O21" s="143"/>
      <c r="P21" s="143"/>
      <c r="Q21" s="106"/>
      <c r="R21" s="126"/>
      <c r="S21" s="235"/>
      <c r="T21" s="143"/>
      <c r="U21" s="50"/>
      <c r="V21" s="143"/>
      <c r="W21" s="50"/>
      <c r="X21" s="143"/>
    </row>
    <row r="22" spans="1:24">
      <c r="B22" s="34"/>
      <c r="C22" s="34"/>
      <c r="D22" s="71" t="s">
        <v>7</v>
      </c>
      <c r="E22" s="78" t="s">
        <v>8</v>
      </c>
      <c r="F22" s="96">
        <f t="shared" si="1"/>
        <v>87056</v>
      </c>
      <c r="G22" s="96">
        <f t="shared" si="11"/>
        <v>93618.78</v>
      </c>
      <c r="H22" s="101">
        <f t="shared" ref="H22:H31" si="12">SUM(G22/F22)</f>
        <v>1.0753857287263371</v>
      </c>
      <c r="I22" s="126">
        <v>87056</v>
      </c>
      <c r="J22" s="126">
        <v>93618.78</v>
      </c>
      <c r="K22" s="101">
        <f t="shared" si="4"/>
        <v>1.0753857287263371</v>
      </c>
      <c r="L22" s="126"/>
      <c r="M22" s="143"/>
      <c r="N22" s="126"/>
      <c r="O22" s="143"/>
      <c r="P22" s="143"/>
      <c r="Q22" s="106"/>
      <c r="R22" s="126"/>
      <c r="S22" s="235"/>
      <c r="T22" s="143"/>
      <c r="U22" s="50"/>
      <c r="V22" s="143"/>
      <c r="W22" s="50"/>
      <c r="X22" s="143"/>
    </row>
    <row r="23" spans="1:24">
      <c r="B23" s="34"/>
      <c r="C23" s="34"/>
      <c r="D23" s="71" t="s">
        <v>161</v>
      </c>
      <c r="E23" s="78" t="s">
        <v>106</v>
      </c>
      <c r="F23" s="96">
        <f t="shared" si="1"/>
        <v>50040</v>
      </c>
      <c r="G23" s="96">
        <f t="shared" si="11"/>
        <v>74344.69</v>
      </c>
      <c r="H23" s="101">
        <f t="shared" si="12"/>
        <v>1.4857052358113509</v>
      </c>
      <c r="I23" s="126">
        <v>50040</v>
      </c>
      <c r="J23" s="126">
        <v>74344.69</v>
      </c>
      <c r="K23" s="101">
        <f t="shared" si="4"/>
        <v>1.4857052358113509</v>
      </c>
      <c r="L23" s="126">
        <v>74344.69</v>
      </c>
      <c r="M23" s="143"/>
      <c r="N23" s="126"/>
      <c r="O23" s="143"/>
      <c r="P23" s="143"/>
      <c r="Q23" s="106"/>
      <c r="R23" s="126"/>
      <c r="S23" s="235"/>
      <c r="T23" s="143"/>
      <c r="U23" s="50"/>
      <c r="V23" s="143"/>
      <c r="W23" s="50"/>
      <c r="X23" s="143"/>
    </row>
    <row r="24" spans="1:24">
      <c r="B24" s="34"/>
      <c r="C24" s="34"/>
      <c r="D24" s="71" t="s">
        <v>125</v>
      </c>
      <c r="E24" s="78" t="s">
        <v>151</v>
      </c>
      <c r="F24" s="96">
        <f t="shared" si="1"/>
        <v>1039</v>
      </c>
      <c r="G24" s="96">
        <f t="shared" si="11"/>
        <v>961.25</v>
      </c>
      <c r="H24" s="101">
        <f t="shared" si="12"/>
        <v>0.92516843118383063</v>
      </c>
      <c r="I24" s="126">
        <v>1039</v>
      </c>
      <c r="J24" s="126">
        <v>961.25</v>
      </c>
      <c r="K24" s="101">
        <f t="shared" si="4"/>
        <v>0.92516843118383063</v>
      </c>
      <c r="L24" s="126">
        <v>961.25</v>
      </c>
      <c r="M24" s="143"/>
      <c r="N24" s="126"/>
      <c r="O24" s="143"/>
      <c r="P24" s="143">
        <v>961.25</v>
      </c>
      <c r="Q24" s="106"/>
      <c r="R24" s="126"/>
      <c r="S24" s="235"/>
      <c r="T24" s="143"/>
      <c r="U24" s="50"/>
      <c r="V24" s="143"/>
      <c r="W24" s="50"/>
      <c r="X24" s="143"/>
    </row>
    <row r="25" spans="1:24">
      <c r="B25" s="34"/>
      <c r="C25" s="34"/>
      <c r="D25" s="71" t="s">
        <v>126</v>
      </c>
      <c r="E25" s="78" t="s">
        <v>111</v>
      </c>
      <c r="F25" s="96">
        <f t="shared" si="1"/>
        <v>4155</v>
      </c>
      <c r="G25" s="96">
        <f t="shared" si="11"/>
        <v>3844.83</v>
      </c>
      <c r="H25" s="101">
        <f t="shared" si="12"/>
        <v>0.92535018050541518</v>
      </c>
      <c r="I25" s="126">
        <v>4155</v>
      </c>
      <c r="J25" s="126">
        <v>3844.83</v>
      </c>
      <c r="K25" s="101">
        <f t="shared" si="4"/>
        <v>0.92535018050541518</v>
      </c>
      <c r="L25" s="126">
        <v>3844.83</v>
      </c>
      <c r="M25" s="143"/>
      <c r="N25" s="126"/>
      <c r="O25" s="143"/>
      <c r="P25" s="143"/>
      <c r="Q25" s="106"/>
      <c r="R25" s="126"/>
      <c r="S25" s="235"/>
      <c r="T25" s="143"/>
      <c r="U25" s="50"/>
      <c r="V25" s="143"/>
      <c r="W25" s="50"/>
      <c r="X25" s="143"/>
    </row>
    <row r="26" spans="1:24">
      <c r="B26" s="34"/>
      <c r="C26" s="34"/>
      <c r="D26" s="69" t="s">
        <v>59</v>
      </c>
      <c r="E26" s="78" t="s">
        <v>121</v>
      </c>
      <c r="F26" s="96">
        <f t="shared" si="1"/>
        <v>0</v>
      </c>
      <c r="G26" s="96">
        <f t="shared" si="2"/>
        <v>2660</v>
      </c>
      <c r="H26" s="101"/>
      <c r="I26" s="126">
        <v>0</v>
      </c>
      <c r="J26" s="126">
        <v>2660</v>
      </c>
      <c r="K26" s="101"/>
      <c r="L26" s="126"/>
      <c r="M26" s="143"/>
      <c r="N26" s="126"/>
      <c r="O26" s="143"/>
      <c r="P26" s="143"/>
      <c r="Q26" s="106"/>
      <c r="R26" s="126"/>
      <c r="S26" s="235"/>
      <c r="T26" s="143"/>
      <c r="U26" s="50"/>
      <c r="V26" s="143"/>
      <c r="W26" s="50"/>
      <c r="X26" s="143"/>
    </row>
    <row r="27" spans="1:24">
      <c r="B27" s="34"/>
      <c r="C27" s="34"/>
      <c r="D27" s="69" t="s">
        <v>165</v>
      </c>
      <c r="E27" s="78" t="s">
        <v>106</v>
      </c>
      <c r="F27" s="96">
        <f t="shared" si="1"/>
        <v>496210</v>
      </c>
      <c r="G27" s="96">
        <f t="shared" si="2"/>
        <v>468964.03</v>
      </c>
      <c r="H27" s="101">
        <f t="shared" si="12"/>
        <v>0.94509185627053072</v>
      </c>
      <c r="I27" s="126"/>
      <c r="J27" s="126"/>
      <c r="K27" s="101"/>
      <c r="L27" s="126"/>
      <c r="M27" s="143"/>
      <c r="N27" s="126"/>
      <c r="O27" s="143"/>
      <c r="P27" s="143"/>
      <c r="Q27" s="106">
        <v>496210</v>
      </c>
      <c r="R27" s="126">
        <v>468964.03</v>
      </c>
      <c r="S27" s="235">
        <f>SUM(R27/Q27)</f>
        <v>0.94509185627053072</v>
      </c>
      <c r="T27" s="143">
        <v>468964.03</v>
      </c>
      <c r="U27" s="50"/>
      <c r="V27" s="143"/>
      <c r="W27" s="50"/>
      <c r="X27" s="143"/>
    </row>
    <row r="28" spans="1:24">
      <c r="B28" s="34"/>
      <c r="C28" s="34"/>
      <c r="D28" s="69" t="s">
        <v>19</v>
      </c>
      <c r="E28" s="78" t="s">
        <v>111</v>
      </c>
      <c r="F28" s="96">
        <f t="shared" si="1"/>
        <v>2942202</v>
      </c>
      <c r="G28" s="96">
        <f t="shared" si="2"/>
        <v>2194656.81</v>
      </c>
      <c r="H28" s="101">
        <f t="shared" si="12"/>
        <v>0.74592322688924828</v>
      </c>
      <c r="I28" s="126"/>
      <c r="J28" s="126"/>
      <c r="K28" s="101"/>
      <c r="L28" s="126"/>
      <c r="M28" s="143"/>
      <c r="N28" s="126"/>
      <c r="O28" s="143"/>
      <c r="P28" s="143"/>
      <c r="Q28" s="110">
        <v>2942202</v>
      </c>
      <c r="R28" s="127">
        <v>2194656.81</v>
      </c>
      <c r="S28" s="235">
        <f t="shared" si="9"/>
        <v>0.74592322688924828</v>
      </c>
      <c r="T28" s="176"/>
      <c r="U28" s="50"/>
      <c r="V28" s="143"/>
      <c r="W28" s="50"/>
      <c r="X28" s="176"/>
    </row>
    <row r="29" spans="1:24">
      <c r="B29" s="34"/>
      <c r="C29" s="34"/>
      <c r="D29" s="69" t="s">
        <v>182</v>
      </c>
      <c r="E29" s="78" t="s">
        <v>111</v>
      </c>
      <c r="F29" s="96">
        <f t="shared" si="1"/>
        <v>35027</v>
      </c>
      <c r="G29" s="96">
        <f t="shared" si="2"/>
        <v>33103.360000000001</v>
      </c>
      <c r="H29" s="101">
        <f t="shared" si="12"/>
        <v>0.94508122305649933</v>
      </c>
      <c r="I29" s="126"/>
      <c r="J29" s="126"/>
      <c r="K29" s="101"/>
      <c r="L29" s="126"/>
      <c r="M29" s="143"/>
      <c r="N29" s="126"/>
      <c r="O29" s="143"/>
      <c r="P29" s="143"/>
      <c r="Q29" s="110">
        <v>35027</v>
      </c>
      <c r="R29" s="127">
        <v>33103.360000000001</v>
      </c>
      <c r="S29" s="235">
        <f t="shared" si="9"/>
        <v>0.94508122305649933</v>
      </c>
      <c r="T29" s="176">
        <v>33103.360000000001</v>
      </c>
      <c r="U29" s="50"/>
      <c r="V29" s="143"/>
      <c r="W29" s="50"/>
      <c r="X29" s="176"/>
    </row>
    <row r="30" spans="1:24">
      <c r="B30" s="34"/>
      <c r="C30" s="34"/>
      <c r="D30" s="69" t="s">
        <v>114</v>
      </c>
      <c r="E30" s="78" t="s">
        <v>138</v>
      </c>
      <c r="F30" s="96">
        <f t="shared" si="1"/>
        <v>1171065</v>
      </c>
      <c r="G30" s="96">
        <f t="shared" si="2"/>
        <v>1171065</v>
      </c>
      <c r="H30" s="101">
        <f t="shared" si="12"/>
        <v>1</v>
      </c>
      <c r="I30" s="126"/>
      <c r="J30" s="126"/>
      <c r="K30" s="101"/>
      <c r="L30" s="126"/>
      <c r="M30" s="143"/>
      <c r="N30" s="126"/>
      <c r="O30" s="143"/>
      <c r="P30" s="143"/>
      <c r="Q30" s="110">
        <v>1171065</v>
      </c>
      <c r="R30" s="127">
        <v>1171065</v>
      </c>
      <c r="S30" s="235">
        <f t="shared" si="9"/>
        <v>1</v>
      </c>
      <c r="T30" s="176"/>
      <c r="U30" s="50"/>
      <c r="V30" s="143"/>
      <c r="W30" s="50"/>
      <c r="X30" s="176"/>
    </row>
    <row r="31" spans="1:24">
      <c r="B31" s="34"/>
      <c r="C31" s="34"/>
      <c r="D31" s="69" t="s">
        <v>183</v>
      </c>
      <c r="E31" s="78" t="s">
        <v>151</v>
      </c>
      <c r="F31" s="96">
        <f t="shared" si="1"/>
        <v>8757</v>
      </c>
      <c r="G31" s="96">
        <f t="shared" si="2"/>
        <v>8275.83</v>
      </c>
      <c r="H31" s="101">
        <f t="shared" si="12"/>
        <v>0.94505310037684143</v>
      </c>
      <c r="I31" s="126"/>
      <c r="J31" s="126"/>
      <c r="K31" s="101"/>
      <c r="L31" s="126"/>
      <c r="M31" s="143"/>
      <c r="N31" s="126"/>
      <c r="O31" s="143"/>
      <c r="P31" s="143"/>
      <c r="Q31" s="110">
        <v>8757</v>
      </c>
      <c r="R31" s="127">
        <v>8275.83</v>
      </c>
      <c r="S31" s="235">
        <f t="shared" si="9"/>
        <v>0.94505310037684143</v>
      </c>
      <c r="T31" s="176">
        <v>8275.83</v>
      </c>
      <c r="U31" s="50"/>
      <c r="V31" s="143"/>
      <c r="W31" s="50"/>
      <c r="X31" s="176">
        <v>8275.83</v>
      </c>
    </row>
    <row r="32" spans="1:24" s="6" customFormat="1">
      <c r="A32" s="202"/>
      <c r="B32" s="33"/>
      <c r="C32" s="33">
        <v>60095</v>
      </c>
      <c r="D32" s="66"/>
      <c r="E32" s="77" t="s">
        <v>64</v>
      </c>
      <c r="F32" s="95">
        <f t="shared" si="1"/>
        <v>1859056</v>
      </c>
      <c r="G32" s="95">
        <f t="shared" si="2"/>
        <v>1741124.04</v>
      </c>
      <c r="H32" s="100">
        <f t="shared" si="3"/>
        <v>0.93656352471361815</v>
      </c>
      <c r="I32" s="122">
        <f>SUM(I33:I39)</f>
        <v>1856554</v>
      </c>
      <c r="J32" s="122">
        <f>SUM(J33:J39)</f>
        <v>1732469.6400000001</v>
      </c>
      <c r="K32" s="100">
        <f t="shared" si="4"/>
        <v>0.93316415251051144</v>
      </c>
      <c r="L32" s="122">
        <f t="shared" ref="L32:R32" si="13">SUM(L33:L39)</f>
        <v>0</v>
      </c>
      <c r="M32" s="142">
        <f t="shared" si="13"/>
        <v>0</v>
      </c>
      <c r="N32" s="122">
        <f t="shared" si="13"/>
        <v>0</v>
      </c>
      <c r="O32" s="142">
        <f t="shared" si="13"/>
        <v>0</v>
      </c>
      <c r="P32" s="142">
        <f t="shared" si="13"/>
        <v>0</v>
      </c>
      <c r="Q32" s="105">
        <f t="shared" si="13"/>
        <v>2502</v>
      </c>
      <c r="R32" s="122">
        <f t="shared" si="13"/>
        <v>8654.4</v>
      </c>
      <c r="S32" s="234">
        <f>SUM(R32/Q32)</f>
        <v>3.4589928057553956</v>
      </c>
      <c r="T32" s="142">
        <f>SUM(T33:T39)</f>
        <v>0</v>
      </c>
      <c r="U32" s="49">
        <f>SUM(U33:U39)</f>
        <v>0</v>
      </c>
      <c r="V32" s="142">
        <f>SUM(V33:V39)</f>
        <v>0</v>
      </c>
      <c r="W32" s="49">
        <f>SUM(W33:W39)</f>
        <v>0</v>
      </c>
      <c r="X32" s="142">
        <f>SUM(X33:X39)</f>
        <v>0</v>
      </c>
    </row>
    <row r="33" spans="1:24">
      <c r="B33" s="34"/>
      <c r="C33" s="34"/>
      <c r="D33" s="69" t="s">
        <v>20</v>
      </c>
      <c r="E33" s="78" t="s">
        <v>21</v>
      </c>
      <c r="F33" s="96">
        <f t="shared" si="1"/>
        <v>1550494</v>
      </c>
      <c r="G33" s="96">
        <f t="shared" si="2"/>
        <v>1428720.81</v>
      </c>
      <c r="H33" s="101">
        <f t="shared" si="3"/>
        <v>0.92146168253472771</v>
      </c>
      <c r="I33" s="128">
        <v>1550494</v>
      </c>
      <c r="J33" s="123">
        <v>1428720.81</v>
      </c>
      <c r="K33" s="101">
        <f t="shared" si="4"/>
        <v>0.92146168253472771</v>
      </c>
      <c r="L33" s="126"/>
      <c r="M33" s="143"/>
      <c r="N33" s="126"/>
      <c r="O33" s="143"/>
      <c r="P33" s="143"/>
      <c r="Q33" s="106">
        <v>0</v>
      </c>
      <c r="R33" s="126"/>
      <c r="S33" s="235"/>
      <c r="T33" s="143"/>
      <c r="U33" s="50"/>
      <c r="V33" s="143"/>
      <c r="W33" s="50"/>
      <c r="X33" s="143"/>
    </row>
    <row r="34" spans="1:24">
      <c r="B34" s="34"/>
      <c r="C34" s="34"/>
      <c r="D34" s="71" t="s">
        <v>162</v>
      </c>
      <c r="E34" s="78" t="s">
        <v>169</v>
      </c>
      <c r="F34" s="96">
        <f t="shared" si="1"/>
        <v>214337</v>
      </c>
      <c r="G34" s="96">
        <f t="shared" si="2"/>
        <v>210685.55</v>
      </c>
      <c r="H34" s="101">
        <f t="shared" si="3"/>
        <v>0.98296397728810236</v>
      </c>
      <c r="I34" s="128">
        <v>214337</v>
      </c>
      <c r="J34" s="123">
        <v>210685.55</v>
      </c>
      <c r="K34" s="101">
        <f t="shared" si="4"/>
        <v>0.98296397728810236</v>
      </c>
      <c r="L34" s="126"/>
      <c r="M34" s="143"/>
      <c r="N34" s="126"/>
      <c r="O34" s="143"/>
      <c r="P34" s="143"/>
      <c r="Q34" s="106"/>
      <c r="R34" s="126"/>
      <c r="S34" s="235"/>
      <c r="T34" s="143"/>
      <c r="U34" s="50"/>
      <c r="V34" s="143"/>
      <c r="W34" s="50"/>
      <c r="X34" s="143"/>
    </row>
    <row r="35" spans="1:24">
      <c r="B35" s="34"/>
      <c r="C35" s="34"/>
      <c r="D35" s="69" t="s">
        <v>12</v>
      </c>
      <c r="E35" s="78" t="s">
        <v>13</v>
      </c>
      <c r="F35" s="96">
        <f t="shared" si="1"/>
        <v>27189</v>
      </c>
      <c r="G35" s="96">
        <f t="shared" si="2"/>
        <v>27309</v>
      </c>
      <c r="H35" s="101">
        <f t="shared" si="3"/>
        <v>1.0044135495972637</v>
      </c>
      <c r="I35" s="128">
        <v>27189</v>
      </c>
      <c r="J35" s="123">
        <v>27309</v>
      </c>
      <c r="K35" s="101">
        <f t="shared" si="4"/>
        <v>1.0044135495972637</v>
      </c>
      <c r="L35" s="126"/>
      <c r="M35" s="146"/>
      <c r="N35" s="126"/>
      <c r="O35" s="143"/>
      <c r="P35" s="143"/>
      <c r="Q35" s="106">
        <v>0</v>
      </c>
      <c r="R35" s="126"/>
      <c r="S35" s="235"/>
      <c r="T35" s="143"/>
      <c r="U35" s="50"/>
      <c r="V35" s="143"/>
      <c r="W35" s="50"/>
      <c r="X35" s="143"/>
    </row>
    <row r="36" spans="1:24">
      <c r="B36" s="34"/>
      <c r="C36" s="34"/>
      <c r="D36" s="69" t="s">
        <v>61</v>
      </c>
      <c r="E36" s="78" t="s">
        <v>62</v>
      </c>
      <c r="F36" s="96">
        <f t="shared" si="1"/>
        <v>2502</v>
      </c>
      <c r="G36" s="96">
        <f t="shared" si="2"/>
        <v>8654.4</v>
      </c>
      <c r="H36" s="101">
        <f t="shared" si="3"/>
        <v>3.4589928057553956</v>
      </c>
      <c r="I36" s="128"/>
      <c r="J36" s="123"/>
      <c r="K36" s="101"/>
      <c r="L36" s="126"/>
      <c r="M36" s="146"/>
      <c r="N36" s="126"/>
      <c r="O36" s="143"/>
      <c r="P36" s="143"/>
      <c r="Q36" s="106">
        <v>2502</v>
      </c>
      <c r="R36" s="126">
        <v>8654.4</v>
      </c>
      <c r="S36" s="235">
        <f>SUM(R36/Q36)</f>
        <v>3.4589928057553956</v>
      </c>
      <c r="T36" s="143"/>
      <c r="U36" s="50"/>
      <c r="V36" s="143"/>
      <c r="W36" s="50"/>
      <c r="X36" s="143"/>
    </row>
    <row r="37" spans="1:24">
      <c r="B37" s="34"/>
      <c r="C37" s="34"/>
      <c r="D37" s="69" t="s">
        <v>29</v>
      </c>
      <c r="E37" s="78" t="s">
        <v>168</v>
      </c>
      <c r="F37" s="96">
        <f t="shared" si="1"/>
        <v>1739</v>
      </c>
      <c r="G37" s="96">
        <f t="shared" si="2"/>
        <v>783.24</v>
      </c>
      <c r="H37" s="101">
        <f t="shared" si="3"/>
        <v>0.45039677975848191</v>
      </c>
      <c r="I37" s="128">
        <v>1739</v>
      </c>
      <c r="J37" s="123">
        <v>783.24</v>
      </c>
      <c r="K37" s="101">
        <f t="shared" si="4"/>
        <v>0.45039677975848191</v>
      </c>
      <c r="L37" s="126"/>
      <c r="M37" s="143"/>
      <c r="N37" s="126"/>
      <c r="O37" s="143"/>
      <c r="P37" s="143"/>
      <c r="Q37" s="106">
        <v>0</v>
      </c>
      <c r="R37" s="126"/>
      <c r="S37" s="235"/>
      <c r="T37" s="143"/>
      <c r="U37" s="50"/>
      <c r="V37" s="143"/>
      <c r="W37" s="50"/>
      <c r="X37" s="143"/>
    </row>
    <row r="38" spans="1:24">
      <c r="B38" s="34"/>
      <c r="C38" s="34"/>
      <c r="D38" s="69" t="s">
        <v>7</v>
      </c>
      <c r="E38" s="78" t="s">
        <v>8</v>
      </c>
      <c r="F38" s="96">
        <f t="shared" si="1"/>
        <v>40889</v>
      </c>
      <c r="G38" s="96">
        <f t="shared" si="2"/>
        <v>43707.76</v>
      </c>
      <c r="H38" s="101">
        <f t="shared" si="3"/>
        <v>1.0689368778889188</v>
      </c>
      <c r="I38" s="128">
        <v>40889</v>
      </c>
      <c r="J38" s="123">
        <v>43707.76</v>
      </c>
      <c r="K38" s="101">
        <f t="shared" si="4"/>
        <v>1.0689368778889188</v>
      </c>
      <c r="L38" s="126"/>
      <c r="M38" s="143"/>
      <c r="N38" s="126"/>
      <c r="O38" s="143"/>
      <c r="P38" s="143"/>
      <c r="Q38" s="106">
        <v>0</v>
      </c>
      <c r="R38" s="126"/>
      <c r="S38" s="235"/>
      <c r="T38" s="143"/>
      <c r="U38" s="50"/>
      <c r="V38" s="143"/>
      <c r="W38" s="50"/>
      <c r="X38" s="143"/>
    </row>
    <row r="39" spans="1:24">
      <c r="B39" s="34"/>
      <c r="C39" s="34"/>
      <c r="D39" s="69" t="s">
        <v>17</v>
      </c>
      <c r="E39" s="78" t="s">
        <v>112</v>
      </c>
      <c r="F39" s="96">
        <f t="shared" si="1"/>
        <v>21906</v>
      </c>
      <c r="G39" s="96">
        <f t="shared" si="2"/>
        <v>21263.279999999999</v>
      </c>
      <c r="H39" s="101">
        <f t="shared" si="3"/>
        <v>0.9706600931251711</v>
      </c>
      <c r="I39" s="128">
        <v>21906</v>
      </c>
      <c r="J39" s="123">
        <v>21263.279999999999</v>
      </c>
      <c r="K39" s="101">
        <f t="shared" si="4"/>
        <v>0.9706600931251711</v>
      </c>
      <c r="L39" s="126"/>
      <c r="M39" s="143"/>
      <c r="N39" s="126"/>
      <c r="O39" s="143"/>
      <c r="P39" s="146"/>
      <c r="Q39" s="106">
        <v>0</v>
      </c>
      <c r="R39" s="126"/>
      <c r="S39" s="235"/>
      <c r="T39" s="143"/>
      <c r="U39" s="50"/>
      <c r="V39" s="143"/>
      <c r="W39" s="50"/>
      <c r="X39" s="143"/>
    </row>
    <row r="40" spans="1:24">
      <c r="B40" s="36">
        <v>630</v>
      </c>
      <c r="C40" s="36"/>
      <c r="D40" s="70"/>
      <c r="E40" s="80" t="s">
        <v>185</v>
      </c>
      <c r="F40" s="97">
        <f t="shared" ref="F40:F43" si="14">SUM(I40+Q40)</f>
        <v>22120</v>
      </c>
      <c r="G40" s="97">
        <f t="shared" ref="G40:G43" si="15">SUM(J40+R40)</f>
        <v>21973.75</v>
      </c>
      <c r="H40" s="102">
        <f t="shared" ref="H40:H41" si="16">SUM(G40/F40)</f>
        <v>0.99338833634719714</v>
      </c>
      <c r="I40" s="124">
        <f>SUM(I41)</f>
        <v>17870</v>
      </c>
      <c r="J40" s="124">
        <f>SUM(J41)</f>
        <v>17723.75</v>
      </c>
      <c r="K40" s="102">
        <f t="shared" ref="K40:K42" si="17">SUM(J40/I40)</f>
        <v>0.99181589255735869</v>
      </c>
      <c r="L40" s="124">
        <f>SUM(L41)</f>
        <v>17723.75</v>
      </c>
      <c r="M40" s="124">
        <f t="shared" ref="M40:R40" si="18">SUM(M41)</f>
        <v>0</v>
      </c>
      <c r="N40" s="124">
        <f t="shared" si="18"/>
        <v>0</v>
      </c>
      <c r="O40" s="145">
        <f t="shared" si="18"/>
        <v>0</v>
      </c>
      <c r="P40" s="124">
        <f t="shared" si="18"/>
        <v>0</v>
      </c>
      <c r="Q40" s="124">
        <f t="shared" si="18"/>
        <v>4250</v>
      </c>
      <c r="R40" s="124">
        <f t="shared" si="18"/>
        <v>4250</v>
      </c>
      <c r="S40" s="236">
        <f t="shared" ref="S40:S41" si="19">SUM(R40/Q40)</f>
        <v>1</v>
      </c>
      <c r="T40" s="145">
        <f>SUM(T41+T57)</f>
        <v>4250</v>
      </c>
      <c r="U40" s="52">
        <f>SUM(U41+U57)</f>
        <v>0</v>
      </c>
      <c r="V40" s="145">
        <f>SUM(V41+V57)</f>
        <v>0</v>
      </c>
      <c r="W40" s="52">
        <f>SUM(W41+W57)</f>
        <v>0</v>
      </c>
      <c r="X40" s="145">
        <f>SUM(X41+X57)</f>
        <v>0</v>
      </c>
    </row>
    <row r="41" spans="1:24">
      <c r="B41" s="33"/>
      <c r="C41" s="33">
        <v>63003</v>
      </c>
      <c r="D41" s="66"/>
      <c r="E41" s="77" t="s">
        <v>186</v>
      </c>
      <c r="F41" s="95">
        <f t="shared" si="14"/>
        <v>22120</v>
      </c>
      <c r="G41" s="95">
        <f t="shared" si="15"/>
        <v>21973.75</v>
      </c>
      <c r="H41" s="100">
        <f t="shared" si="16"/>
        <v>0.99338833634719714</v>
      </c>
      <c r="I41" s="125">
        <f>SUM(I42:I43)</f>
        <v>17870</v>
      </c>
      <c r="J41" s="125">
        <f>SUM(J42:J43)</f>
        <v>17723.75</v>
      </c>
      <c r="K41" s="100">
        <f t="shared" si="17"/>
        <v>0.99181589255735869</v>
      </c>
      <c r="L41" s="125">
        <f>SUM(L42:L56)</f>
        <v>17723.75</v>
      </c>
      <c r="M41" s="147">
        <f>SUM(M42:M56)</f>
        <v>0</v>
      </c>
      <c r="N41" s="125">
        <f>SUM(N42:N43)</f>
        <v>0</v>
      </c>
      <c r="O41" s="147">
        <f>SUM(O42:O56)</f>
        <v>0</v>
      </c>
      <c r="P41" s="147">
        <f>SUM(P42)</f>
        <v>0</v>
      </c>
      <c r="Q41" s="109">
        <f>SUM(Q42:Q43)</f>
        <v>4250</v>
      </c>
      <c r="R41" s="228">
        <f>SUM(R42:R43)</f>
        <v>4250</v>
      </c>
      <c r="S41" s="234">
        <f t="shared" si="19"/>
        <v>1</v>
      </c>
      <c r="T41" s="147">
        <f>SUM(T42:T56)</f>
        <v>4250</v>
      </c>
      <c r="U41" s="53">
        <f>SUM(U42:U56)</f>
        <v>0</v>
      </c>
      <c r="V41" s="147">
        <f>SUM(V42:V56)</f>
        <v>0</v>
      </c>
      <c r="W41" s="53">
        <f>SUM(W42:W56)</f>
        <v>0</v>
      </c>
      <c r="X41" s="147">
        <f>SUM(X42)</f>
        <v>0</v>
      </c>
    </row>
    <row r="42" spans="1:24">
      <c r="B42" s="34"/>
      <c r="C42" s="34"/>
      <c r="D42" s="71" t="s">
        <v>161</v>
      </c>
      <c r="E42" s="78" t="s">
        <v>106</v>
      </c>
      <c r="F42" s="96">
        <f t="shared" si="14"/>
        <v>17870</v>
      </c>
      <c r="G42" s="96">
        <f t="shared" si="15"/>
        <v>17723.75</v>
      </c>
      <c r="H42" s="101">
        <f>SUM(G42/F42)</f>
        <v>0.99181589255735869</v>
      </c>
      <c r="I42" s="126">
        <v>17870</v>
      </c>
      <c r="J42" s="126">
        <v>17723.75</v>
      </c>
      <c r="K42" s="101">
        <f t="shared" si="17"/>
        <v>0.99181589255735869</v>
      </c>
      <c r="L42" s="126">
        <v>17723.75</v>
      </c>
      <c r="M42" s="143"/>
      <c r="N42" s="126"/>
      <c r="O42" s="143"/>
      <c r="P42" s="143"/>
      <c r="Q42" s="106"/>
      <c r="R42" s="126"/>
      <c r="S42" s="235"/>
      <c r="T42" s="143"/>
      <c r="U42" s="50"/>
      <c r="V42" s="143"/>
      <c r="W42" s="50"/>
      <c r="X42" s="143"/>
    </row>
    <row r="43" spans="1:24">
      <c r="B43" s="34"/>
      <c r="C43" s="34"/>
      <c r="D43" s="71" t="s">
        <v>165</v>
      </c>
      <c r="E43" s="78" t="s">
        <v>106</v>
      </c>
      <c r="F43" s="96">
        <f t="shared" si="14"/>
        <v>4250</v>
      </c>
      <c r="G43" s="96">
        <f t="shared" si="15"/>
        <v>4250</v>
      </c>
      <c r="H43" s="101">
        <f>SUM(G43/F43)</f>
        <v>1</v>
      </c>
      <c r="I43" s="126">
        <v>0</v>
      </c>
      <c r="J43" s="126"/>
      <c r="K43" s="101"/>
      <c r="L43" s="126"/>
      <c r="M43" s="143"/>
      <c r="N43" s="126"/>
      <c r="O43" s="143"/>
      <c r="P43" s="143"/>
      <c r="Q43" s="106">
        <v>4250</v>
      </c>
      <c r="R43" s="126">
        <v>4250</v>
      </c>
      <c r="S43" s="235">
        <f>SUM(R43/Q43)</f>
        <v>1</v>
      </c>
      <c r="T43" s="143">
        <v>4250</v>
      </c>
      <c r="U43" s="50"/>
      <c r="V43" s="143"/>
      <c r="W43" s="50"/>
      <c r="X43" s="143"/>
    </row>
    <row r="44" spans="1:24" s="5" customFormat="1">
      <c r="A44" s="9"/>
      <c r="B44" s="36">
        <v>700</v>
      </c>
      <c r="C44" s="36"/>
      <c r="D44" s="70"/>
      <c r="E44" s="80" t="s">
        <v>24</v>
      </c>
      <c r="F44" s="97">
        <f t="shared" si="1"/>
        <v>815442</v>
      </c>
      <c r="G44" s="97">
        <f t="shared" si="2"/>
        <v>805669.4</v>
      </c>
      <c r="H44" s="102">
        <f t="shared" si="3"/>
        <v>0.98801557928092987</v>
      </c>
      <c r="I44" s="124">
        <f t="shared" ref="I44:X44" si="20">SUM(I45)</f>
        <v>660077</v>
      </c>
      <c r="J44" s="124">
        <f t="shared" si="20"/>
        <v>650304.4</v>
      </c>
      <c r="K44" s="102">
        <f t="shared" si="4"/>
        <v>0.98519475758131247</v>
      </c>
      <c r="L44" s="124">
        <f t="shared" si="20"/>
        <v>0</v>
      </c>
      <c r="M44" s="145">
        <f t="shared" si="20"/>
        <v>0</v>
      </c>
      <c r="N44" s="124">
        <f t="shared" si="20"/>
        <v>232319.25</v>
      </c>
      <c r="O44" s="145">
        <f t="shared" si="20"/>
        <v>0</v>
      </c>
      <c r="P44" s="145">
        <f t="shared" si="20"/>
        <v>0</v>
      </c>
      <c r="Q44" s="108">
        <f t="shared" si="20"/>
        <v>155365</v>
      </c>
      <c r="R44" s="124">
        <f t="shared" si="20"/>
        <v>155365</v>
      </c>
      <c r="S44" s="236">
        <f t="shared" si="9"/>
        <v>1</v>
      </c>
      <c r="T44" s="145">
        <f t="shared" si="20"/>
        <v>0</v>
      </c>
      <c r="U44" s="52">
        <f t="shared" si="20"/>
        <v>0</v>
      </c>
      <c r="V44" s="145">
        <f t="shared" si="20"/>
        <v>0</v>
      </c>
      <c r="W44" s="52">
        <f t="shared" si="20"/>
        <v>0</v>
      </c>
      <c r="X44" s="145">
        <f t="shared" si="20"/>
        <v>25240</v>
      </c>
    </row>
    <row r="45" spans="1:24" s="6" customFormat="1">
      <c r="A45" s="202"/>
      <c r="B45" s="33"/>
      <c r="C45" s="33">
        <v>70005</v>
      </c>
      <c r="D45" s="66"/>
      <c r="E45" s="77" t="s">
        <v>135</v>
      </c>
      <c r="F45" s="95">
        <f t="shared" si="1"/>
        <v>815442</v>
      </c>
      <c r="G45" s="95">
        <f t="shared" si="2"/>
        <v>805669.4</v>
      </c>
      <c r="H45" s="100">
        <f t="shared" si="3"/>
        <v>0.98801557928092987</v>
      </c>
      <c r="I45" s="125">
        <f>SUM(I46:I54)</f>
        <v>660077</v>
      </c>
      <c r="J45" s="125">
        <f>SUM(J46:J54)</f>
        <v>650304.4</v>
      </c>
      <c r="K45" s="100">
        <f t="shared" si="4"/>
        <v>0.98519475758131247</v>
      </c>
      <c r="L45" s="125">
        <f t="shared" ref="L45:R45" si="21">SUM(L46:L54)</f>
        <v>0</v>
      </c>
      <c r="M45" s="147">
        <f t="shared" si="21"/>
        <v>0</v>
      </c>
      <c r="N45" s="125">
        <f t="shared" si="21"/>
        <v>232319.25</v>
      </c>
      <c r="O45" s="147">
        <f t="shared" si="21"/>
        <v>0</v>
      </c>
      <c r="P45" s="147">
        <f t="shared" si="21"/>
        <v>0</v>
      </c>
      <c r="Q45" s="109">
        <f t="shared" si="21"/>
        <v>155365</v>
      </c>
      <c r="R45" s="125">
        <f t="shared" si="21"/>
        <v>155365</v>
      </c>
      <c r="S45" s="234">
        <f t="shared" si="9"/>
        <v>1</v>
      </c>
      <c r="T45" s="147">
        <f>SUM(T46:T54)</f>
        <v>0</v>
      </c>
      <c r="U45" s="53">
        <f>SUM(U46:U54)</f>
        <v>0</v>
      </c>
      <c r="V45" s="147">
        <f>SUM(V46:V54)</f>
        <v>0</v>
      </c>
      <c r="W45" s="53">
        <f>SUM(W46:W54)</f>
        <v>0</v>
      </c>
      <c r="X45" s="147">
        <f>SUM(X46:X54)</f>
        <v>25240</v>
      </c>
    </row>
    <row r="46" spans="1:24" s="2" customFormat="1">
      <c r="A46" s="203"/>
      <c r="B46" s="34"/>
      <c r="C46" s="34"/>
      <c r="D46" s="69" t="s">
        <v>22</v>
      </c>
      <c r="E46" s="78" t="s">
        <v>23</v>
      </c>
      <c r="F46" s="96">
        <f t="shared" si="1"/>
        <v>0</v>
      </c>
      <c r="G46" s="96">
        <f t="shared" si="2"/>
        <v>721</v>
      </c>
      <c r="H46" s="101"/>
      <c r="I46" s="123">
        <v>0</v>
      </c>
      <c r="J46" s="123">
        <v>721</v>
      </c>
      <c r="K46" s="101"/>
      <c r="L46" s="126"/>
      <c r="M46" s="143"/>
      <c r="N46" s="126"/>
      <c r="O46" s="143"/>
      <c r="P46" s="143"/>
      <c r="Q46" s="106"/>
      <c r="R46" s="126"/>
      <c r="S46" s="235"/>
      <c r="T46" s="143"/>
      <c r="U46" s="50"/>
      <c r="V46" s="143"/>
      <c r="W46" s="50"/>
      <c r="X46" s="143"/>
    </row>
    <row r="47" spans="1:24" s="2" customFormat="1">
      <c r="A47" s="203"/>
      <c r="B47" s="34"/>
      <c r="C47" s="34"/>
      <c r="D47" s="71" t="s">
        <v>184</v>
      </c>
      <c r="E47" s="78" t="s">
        <v>188</v>
      </c>
      <c r="F47" s="96">
        <v>0</v>
      </c>
      <c r="G47" s="96">
        <f t="shared" si="2"/>
        <v>1531.67</v>
      </c>
      <c r="H47" s="101"/>
      <c r="I47" s="123">
        <v>0</v>
      </c>
      <c r="J47" s="123">
        <v>1531.67</v>
      </c>
      <c r="K47" s="101"/>
      <c r="L47" s="126"/>
      <c r="M47" s="143"/>
      <c r="N47" s="126"/>
      <c r="O47" s="143"/>
      <c r="P47" s="143"/>
      <c r="Q47" s="106"/>
      <c r="R47" s="126"/>
      <c r="S47" s="235"/>
      <c r="T47" s="143"/>
      <c r="U47" s="50"/>
      <c r="V47" s="143"/>
      <c r="W47" s="50"/>
      <c r="X47" s="143"/>
    </row>
    <row r="48" spans="1:24" s="2" customFormat="1" hidden="1">
      <c r="A48" s="203"/>
      <c r="B48" s="34"/>
      <c r="C48" s="34"/>
      <c r="D48" s="71" t="s">
        <v>12</v>
      </c>
      <c r="E48" s="78" t="s">
        <v>13</v>
      </c>
      <c r="F48" s="96">
        <f t="shared" si="1"/>
        <v>0</v>
      </c>
      <c r="G48" s="96">
        <f t="shared" si="2"/>
        <v>0</v>
      </c>
      <c r="H48" s="101"/>
      <c r="I48" s="123"/>
      <c r="J48" s="123"/>
      <c r="K48" s="101"/>
      <c r="L48" s="126"/>
      <c r="M48" s="143"/>
      <c r="N48" s="126"/>
      <c r="O48" s="143"/>
      <c r="P48" s="143"/>
      <c r="Q48" s="106"/>
      <c r="R48" s="126"/>
      <c r="S48" s="235"/>
      <c r="T48" s="143"/>
      <c r="U48" s="50"/>
      <c r="V48" s="143"/>
      <c r="W48" s="50"/>
      <c r="X48" s="143"/>
    </row>
    <row r="49" spans="1:24" s="2" customFormat="1">
      <c r="A49" s="203"/>
      <c r="B49" s="34"/>
      <c r="C49" s="34"/>
      <c r="D49" s="69" t="s">
        <v>122</v>
      </c>
      <c r="E49" s="78" t="s">
        <v>123</v>
      </c>
      <c r="F49" s="96">
        <f t="shared" si="1"/>
        <v>130125</v>
      </c>
      <c r="G49" s="96">
        <f t="shared" si="2"/>
        <v>130125</v>
      </c>
      <c r="H49" s="101">
        <f t="shared" si="3"/>
        <v>1</v>
      </c>
      <c r="I49" s="123"/>
      <c r="J49" s="123"/>
      <c r="K49" s="101"/>
      <c r="L49" s="126"/>
      <c r="M49" s="143"/>
      <c r="N49" s="126"/>
      <c r="O49" s="143"/>
      <c r="P49" s="143"/>
      <c r="Q49" s="106">
        <v>130125</v>
      </c>
      <c r="R49" s="126">
        <v>130125</v>
      </c>
      <c r="S49" s="235">
        <f t="shared" si="9"/>
        <v>1</v>
      </c>
      <c r="T49" s="143"/>
      <c r="U49" s="50"/>
      <c r="V49" s="143"/>
      <c r="W49" s="50"/>
      <c r="X49" s="143"/>
    </row>
    <row r="50" spans="1:24">
      <c r="B50" s="34"/>
      <c r="C50" s="34"/>
      <c r="D50" s="69" t="s">
        <v>7</v>
      </c>
      <c r="E50" s="78" t="s">
        <v>8</v>
      </c>
      <c r="F50" s="96">
        <f t="shared" si="1"/>
        <v>5938</v>
      </c>
      <c r="G50" s="96">
        <f t="shared" si="2"/>
        <v>7125.97</v>
      </c>
      <c r="H50" s="101">
        <f t="shared" si="3"/>
        <v>1.2000623105422701</v>
      </c>
      <c r="I50" s="127">
        <v>5938</v>
      </c>
      <c r="J50" s="123">
        <v>7125.97</v>
      </c>
      <c r="K50" s="101">
        <f t="shared" si="4"/>
        <v>1.2000623105422701</v>
      </c>
      <c r="L50" s="126"/>
      <c r="M50" s="143"/>
      <c r="N50" s="126"/>
      <c r="O50" s="143"/>
      <c r="P50" s="143"/>
      <c r="Q50" s="106"/>
      <c r="R50" s="126"/>
      <c r="S50" s="235"/>
      <c r="T50" s="143"/>
      <c r="U50" s="50"/>
      <c r="V50" s="143"/>
      <c r="W50" s="50"/>
      <c r="X50" s="143"/>
    </row>
    <row r="51" spans="1:24">
      <c r="B51" s="34"/>
      <c r="C51" s="34"/>
      <c r="D51" s="69" t="s">
        <v>27</v>
      </c>
      <c r="E51" s="81" t="s">
        <v>120</v>
      </c>
      <c r="F51" s="96">
        <f t="shared" si="1"/>
        <v>232344</v>
      </c>
      <c r="G51" s="96">
        <f t="shared" si="2"/>
        <v>232319.25</v>
      </c>
      <c r="H51" s="101">
        <f t="shared" si="3"/>
        <v>0.99989347691354202</v>
      </c>
      <c r="I51" s="130">
        <v>232344</v>
      </c>
      <c r="J51" s="123">
        <v>232319.25</v>
      </c>
      <c r="K51" s="101">
        <f t="shared" si="4"/>
        <v>0.99989347691354202</v>
      </c>
      <c r="L51" s="126"/>
      <c r="M51" s="143"/>
      <c r="N51" s="123">
        <v>232319.25</v>
      </c>
      <c r="O51" s="143"/>
      <c r="P51" s="143"/>
      <c r="Q51" s="106"/>
      <c r="R51" s="126"/>
      <c r="S51" s="235"/>
      <c r="T51" s="143"/>
      <c r="U51" s="50"/>
      <c r="V51" s="143"/>
      <c r="W51" s="50"/>
      <c r="X51" s="143"/>
    </row>
    <row r="52" spans="1:24">
      <c r="B52" s="34"/>
      <c r="C52" s="34"/>
      <c r="D52" s="69" t="s">
        <v>25</v>
      </c>
      <c r="E52" s="81" t="s">
        <v>26</v>
      </c>
      <c r="F52" s="96">
        <f t="shared" si="1"/>
        <v>414795</v>
      </c>
      <c r="G52" s="96">
        <f t="shared" si="2"/>
        <v>403460.4</v>
      </c>
      <c r="H52" s="101">
        <f t="shared" si="3"/>
        <v>0.97267421256283226</v>
      </c>
      <c r="I52" s="130">
        <v>414795</v>
      </c>
      <c r="J52" s="123">
        <v>403460.4</v>
      </c>
      <c r="K52" s="101">
        <f t="shared" si="4"/>
        <v>0.97267421256283226</v>
      </c>
      <c r="L52" s="126"/>
      <c r="M52" s="143"/>
      <c r="N52" s="126"/>
      <c r="O52" s="143"/>
      <c r="P52" s="143"/>
      <c r="Q52" s="106"/>
      <c r="R52" s="126"/>
      <c r="S52" s="235"/>
      <c r="T52" s="143"/>
      <c r="U52" s="50"/>
      <c r="V52" s="143"/>
      <c r="W52" s="50"/>
      <c r="X52" s="143"/>
    </row>
    <row r="53" spans="1:24">
      <c r="B53" s="34"/>
      <c r="C53" s="34"/>
      <c r="D53" s="69" t="s">
        <v>187</v>
      </c>
      <c r="E53" s="81" t="s">
        <v>121</v>
      </c>
      <c r="F53" s="96">
        <f t="shared" si="1"/>
        <v>7000</v>
      </c>
      <c r="G53" s="96">
        <f t="shared" si="2"/>
        <v>5146.1099999999997</v>
      </c>
      <c r="H53" s="101">
        <f t="shared" si="3"/>
        <v>0.73515857142857133</v>
      </c>
      <c r="I53" s="130">
        <v>7000</v>
      </c>
      <c r="J53" s="123">
        <v>5146.1099999999997</v>
      </c>
      <c r="K53" s="101">
        <f t="shared" si="4"/>
        <v>0.73515857142857133</v>
      </c>
      <c r="L53" s="126"/>
      <c r="M53" s="143"/>
      <c r="N53" s="126"/>
      <c r="O53" s="143"/>
      <c r="P53" s="143"/>
      <c r="Q53" s="106"/>
      <c r="R53" s="126"/>
      <c r="S53" s="235"/>
      <c r="T53" s="143"/>
      <c r="U53" s="50"/>
      <c r="V53" s="143"/>
      <c r="W53" s="50"/>
      <c r="X53" s="143"/>
    </row>
    <row r="54" spans="1:24">
      <c r="B54" s="34"/>
      <c r="C54" s="34"/>
      <c r="D54" s="69" t="s">
        <v>124</v>
      </c>
      <c r="E54" s="78" t="s">
        <v>33</v>
      </c>
      <c r="F54" s="96">
        <f t="shared" si="1"/>
        <v>25240</v>
      </c>
      <c r="G54" s="96">
        <f t="shared" si="2"/>
        <v>25240</v>
      </c>
      <c r="H54" s="101">
        <f t="shared" si="3"/>
        <v>1</v>
      </c>
      <c r="I54" s="130"/>
      <c r="J54" s="126"/>
      <c r="K54" s="101"/>
      <c r="L54" s="126"/>
      <c r="M54" s="143"/>
      <c r="N54" s="126"/>
      <c r="O54" s="143"/>
      <c r="P54" s="143"/>
      <c r="Q54" s="111">
        <v>25240</v>
      </c>
      <c r="R54" s="123">
        <v>25240</v>
      </c>
      <c r="S54" s="235">
        <f t="shared" si="9"/>
        <v>1</v>
      </c>
      <c r="T54" s="143"/>
      <c r="U54" s="50"/>
      <c r="V54" s="143"/>
      <c r="W54" s="50"/>
      <c r="X54" s="143">
        <v>25240</v>
      </c>
    </row>
    <row r="55" spans="1:24" s="5" customFormat="1">
      <c r="A55" s="9"/>
      <c r="B55" s="36">
        <v>710</v>
      </c>
      <c r="C55" s="36"/>
      <c r="D55" s="70"/>
      <c r="E55" s="80" t="s">
        <v>28</v>
      </c>
      <c r="F55" s="97">
        <f>SUM(I55+Q55)</f>
        <v>973241</v>
      </c>
      <c r="G55" s="97">
        <f>SUM(J55+R55)</f>
        <v>968587.45</v>
      </c>
      <c r="H55" s="102">
        <f t="shared" si="3"/>
        <v>0.99521850189213146</v>
      </c>
      <c r="I55" s="97">
        <f>SUM(I58+I62+I64+I56)</f>
        <v>973241</v>
      </c>
      <c r="J55" s="97">
        <f>SUM(J58+J62+J64+J56)</f>
        <v>968587.45</v>
      </c>
      <c r="K55" s="102">
        <f t="shared" si="4"/>
        <v>0.99521850189213146</v>
      </c>
      <c r="L55" s="97">
        <f>SUM(L58+L62+L64)</f>
        <v>0</v>
      </c>
      <c r="M55" s="144">
        <f>SUM(M58+M62+M64)</f>
        <v>0</v>
      </c>
      <c r="N55" s="97">
        <f>SUM(N56+N58)</f>
        <v>437064</v>
      </c>
      <c r="O55" s="144">
        <f>SUM(O58+O62+O64)</f>
        <v>0</v>
      </c>
      <c r="P55" s="144">
        <f>SUM(P58+P62+P64)</f>
        <v>52550</v>
      </c>
      <c r="Q55" s="107">
        <f>SUM(Q58+Q62+Q64)</f>
        <v>0</v>
      </c>
      <c r="R55" s="97">
        <f>SUM(R58+R62+R64)</f>
        <v>0</v>
      </c>
      <c r="S55" s="236"/>
      <c r="T55" s="144">
        <f>SUM(T58+T62+T64)</f>
        <v>0</v>
      </c>
      <c r="U55" s="51">
        <f>SUM(U58+U62+U64)</f>
        <v>0</v>
      </c>
      <c r="V55" s="144">
        <f>SUM(V58+V62+V64)</f>
        <v>0</v>
      </c>
      <c r="W55" s="51">
        <f>SUM(W58+W62+W64)</f>
        <v>0</v>
      </c>
      <c r="X55" s="144">
        <f>SUM(X58+X62+X64)</f>
        <v>0</v>
      </c>
    </row>
    <row r="56" spans="1:24" s="9" customFormat="1">
      <c r="B56" s="181"/>
      <c r="C56" s="42">
        <v>71012</v>
      </c>
      <c r="D56" s="182"/>
      <c r="E56" s="183" t="s">
        <v>177</v>
      </c>
      <c r="F56" s="184">
        <f>SUM(I56+Q56)</f>
        <v>110000</v>
      </c>
      <c r="G56" s="184">
        <f>SUM(J56+R56)</f>
        <v>110000</v>
      </c>
      <c r="H56" s="185">
        <f t="shared" si="3"/>
        <v>1</v>
      </c>
      <c r="I56" s="184">
        <f>SUM(I57)</f>
        <v>110000</v>
      </c>
      <c r="J56" s="184">
        <f>SUM(J57)</f>
        <v>110000</v>
      </c>
      <c r="K56" s="185">
        <f t="shared" si="4"/>
        <v>1</v>
      </c>
      <c r="L56" s="184"/>
      <c r="M56" s="186"/>
      <c r="N56" s="184">
        <f>SUM(N57)</f>
        <v>110000</v>
      </c>
      <c r="O56" s="186"/>
      <c r="P56" s="186"/>
      <c r="Q56" s="188"/>
      <c r="R56" s="184"/>
      <c r="S56" s="237"/>
      <c r="T56" s="186"/>
      <c r="U56" s="187"/>
      <c r="V56" s="186"/>
      <c r="W56" s="187"/>
      <c r="X56" s="186"/>
    </row>
    <row r="57" spans="1:24" s="193" customFormat="1">
      <c r="B57" s="43"/>
      <c r="C57" s="43"/>
      <c r="D57" s="180" t="s">
        <v>27</v>
      </c>
      <c r="E57" s="189" t="s">
        <v>137</v>
      </c>
      <c r="F57" s="96">
        <f t="shared" ref="F57" si="22">SUM(I57+Q57)</f>
        <v>110000</v>
      </c>
      <c r="G57" s="96">
        <f t="shared" ref="G57" si="23">SUM(J57+R57)</f>
        <v>110000</v>
      </c>
      <c r="H57" s="101">
        <f t="shared" ref="H57" si="24">SUM(G57/F57)</f>
        <v>1</v>
      </c>
      <c r="I57" s="96">
        <v>110000</v>
      </c>
      <c r="J57" s="96">
        <v>110000</v>
      </c>
      <c r="K57" s="101">
        <f t="shared" ref="K57" si="25">SUM(J57/I57)</f>
        <v>1</v>
      </c>
      <c r="L57" s="96"/>
      <c r="M57" s="190"/>
      <c r="N57" s="96">
        <v>110000</v>
      </c>
      <c r="O57" s="190"/>
      <c r="P57" s="190"/>
      <c r="Q57" s="192"/>
      <c r="R57" s="96"/>
      <c r="S57" s="235"/>
      <c r="T57" s="190"/>
      <c r="U57" s="191"/>
      <c r="V57" s="190"/>
      <c r="W57" s="191"/>
      <c r="X57" s="190"/>
    </row>
    <row r="58" spans="1:24" s="6" customFormat="1">
      <c r="A58" s="202"/>
      <c r="B58" s="33"/>
      <c r="C58" s="33">
        <v>71015</v>
      </c>
      <c r="D58" s="66"/>
      <c r="E58" s="77" t="s">
        <v>134</v>
      </c>
      <c r="F58" s="95">
        <f t="shared" si="1"/>
        <v>327209</v>
      </c>
      <c r="G58" s="95">
        <f t="shared" si="2"/>
        <v>327144.76</v>
      </c>
      <c r="H58" s="100">
        <f t="shared" si="3"/>
        <v>0.99980367288185845</v>
      </c>
      <c r="I58" s="122">
        <f>SUM(I59:I61)</f>
        <v>327209</v>
      </c>
      <c r="J58" s="122">
        <f>SUM(J59:J61)</f>
        <v>327144.76</v>
      </c>
      <c r="K58" s="100">
        <f t="shared" si="4"/>
        <v>0.99980367288185845</v>
      </c>
      <c r="L58" s="122">
        <f t="shared" ref="L58:R58" si="26">SUM(L59:L61)</f>
        <v>0</v>
      </c>
      <c r="M58" s="142">
        <f t="shared" si="26"/>
        <v>0</v>
      </c>
      <c r="N58" s="122">
        <f t="shared" si="26"/>
        <v>327064</v>
      </c>
      <c r="O58" s="142">
        <f t="shared" si="26"/>
        <v>0</v>
      </c>
      <c r="P58" s="142">
        <f t="shared" si="26"/>
        <v>0</v>
      </c>
      <c r="Q58" s="105">
        <f t="shared" si="26"/>
        <v>0</v>
      </c>
      <c r="R58" s="122">
        <f t="shared" si="26"/>
        <v>0</v>
      </c>
      <c r="S58" s="234"/>
      <c r="T58" s="142">
        <f>SUM(T59:T61)</f>
        <v>0</v>
      </c>
      <c r="U58" s="49">
        <f>SUM(U59:U61)</f>
        <v>0</v>
      </c>
      <c r="V58" s="142">
        <f>SUM(V59:V61)</f>
        <v>0</v>
      </c>
      <c r="W58" s="49">
        <f>SUM(W59:W61)</f>
        <v>0</v>
      </c>
      <c r="X58" s="142">
        <f>SUM(X59:X61)</f>
        <v>0</v>
      </c>
    </row>
    <row r="59" spans="1:24" s="2" customFormat="1">
      <c r="A59" s="203"/>
      <c r="B59" s="34"/>
      <c r="C59" s="34"/>
      <c r="D59" s="69" t="s">
        <v>29</v>
      </c>
      <c r="E59" s="78" t="s">
        <v>168</v>
      </c>
      <c r="F59" s="96">
        <f t="shared" si="1"/>
        <v>0</v>
      </c>
      <c r="G59" s="96">
        <f t="shared" si="2"/>
        <v>80.760000000000005</v>
      </c>
      <c r="H59" s="101"/>
      <c r="I59" s="126"/>
      <c r="J59" s="126">
        <v>80.760000000000005</v>
      </c>
      <c r="K59" s="101"/>
      <c r="L59" s="126"/>
      <c r="M59" s="143"/>
      <c r="N59" s="126"/>
      <c r="O59" s="143"/>
      <c r="P59" s="143"/>
      <c r="Q59" s="106"/>
      <c r="R59" s="126"/>
      <c r="S59" s="235"/>
      <c r="T59" s="143"/>
      <c r="U59" s="50"/>
      <c r="V59" s="143"/>
      <c r="W59" s="50"/>
      <c r="X59" s="143"/>
    </row>
    <row r="60" spans="1:24">
      <c r="B60" s="34"/>
      <c r="C60" s="34"/>
      <c r="D60" s="69" t="s">
        <v>27</v>
      </c>
      <c r="E60" s="81" t="s">
        <v>137</v>
      </c>
      <c r="F60" s="96">
        <f t="shared" si="1"/>
        <v>327157</v>
      </c>
      <c r="G60" s="96">
        <f t="shared" si="2"/>
        <v>327064</v>
      </c>
      <c r="H60" s="101">
        <f t="shared" si="3"/>
        <v>0.99971573281329762</v>
      </c>
      <c r="I60" s="128">
        <v>327157</v>
      </c>
      <c r="J60" s="127">
        <v>327064</v>
      </c>
      <c r="K60" s="101">
        <f t="shared" si="4"/>
        <v>0.99971573281329762</v>
      </c>
      <c r="L60" s="126"/>
      <c r="M60" s="143"/>
      <c r="N60" s="127">
        <v>327064</v>
      </c>
      <c r="O60" s="143"/>
      <c r="P60" s="143"/>
      <c r="Q60" s="106"/>
      <c r="R60" s="126"/>
      <c r="S60" s="235"/>
      <c r="T60" s="143"/>
      <c r="U60" s="50"/>
      <c r="V60" s="143"/>
      <c r="W60" s="50"/>
      <c r="X60" s="143"/>
    </row>
    <row r="61" spans="1:24">
      <c r="B61" s="34"/>
      <c r="C61" s="34"/>
      <c r="D61" s="69" t="s">
        <v>25</v>
      </c>
      <c r="E61" s="81" t="s">
        <v>136</v>
      </c>
      <c r="F61" s="96">
        <f t="shared" si="1"/>
        <v>52</v>
      </c>
      <c r="G61" s="96">
        <f t="shared" si="2"/>
        <v>0</v>
      </c>
      <c r="H61" s="101">
        <f t="shared" si="3"/>
        <v>0</v>
      </c>
      <c r="I61" s="128">
        <v>52</v>
      </c>
      <c r="J61" s="127"/>
      <c r="K61" s="101">
        <f t="shared" si="4"/>
        <v>0</v>
      </c>
      <c r="L61" s="126"/>
      <c r="M61" s="143"/>
      <c r="N61" s="126"/>
      <c r="O61" s="143"/>
      <c r="P61" s="143"/>
      <c r="Q61" s="106"/>
      <c r="R61" s="126"/>
      <c r="S61" s="235"/>
      <c r="T61" s="143"/>
      <c r="U61" s="50"/>
      <c r="V61" s="143"/>
      <c r="W61" s="50"/>
      <c r="X61" s="143"/>
    </row>
    <row r="62" spans="1:24" s="6" customFormat="1" ht="12" customHeight="1">
      <c r="A62" s="202"/>
      <c r="B62" s="33"/>
      <c r="C62" s="33">
        <v>71020</v>
      </c>
      <c r="D62" s="66"/>
      <c r="E62" s="77" t="s">
        <v>30</v>
      </c>
      <c r="F62" s="95">
        <f t="shared" si="1"/>
        <v>15651</v>
      </c>
      <c r="G62" s="95">
        <f t="shared" si="2"/>
        <v>14820.01</v>
      </c>
      <c r="H62" s="100">
        <f t="shared" si="3"/>
        <v>0.94690499009647944</v>
      </c>
      <c r="I62" s="122">
        <f>SUM(I63:I63)</f>
        <v>15651</v>
      </c>
      <c r="J62" s="122">
        <f>SUM(J63:J63)</f>
        <v>14820.01</v>
      </c>
      <c r="K62" s="100">
        <f t="shared" si="4"/>
        <v>0.94690499009647944</v>
      </c>
      <c r="L62" s="122">
        <f t="shared" ref="L62:R62" si="27">SUM(L63:L63)</f>
        <v>0</v>
      </c>
      <c r="M62" s="142">
        <f t="shared" si="27"/>
        <v>0</v>
      </c>
      <c r="N62" s="122">
        <f t="shared" si="27"/>
        <v>0</v>
      </c>
      <c r="O62" s="142">
        <f t="shared" si="27"/>
        <v>0</v>
      </c>
      <c r="P62" s="142">
        <f t="shared" si="27"/>
        <v>0</v>
      </c>
      <c r="Q62" s="105">
        <f t="shared" si="27"/>
        <v>0</v>
      </c>
      <c r="R62" s="122">
        <f t="shared" si="27"/>
        <v>0</v>
      </c>
      <c r="S62" s="234"/>
      <c r="T62" s="142">
        <f>SUM(T63)</f>
        <v>0</v>
      </c>
      <c r="U62" s="142">
        <f t="shared" ref="U62:X62" si="28">SUM(U63)</f>
        <v>0</v>
      </c>
      <c r="V62" s="142">
        <f t="shared" si="28"/>
        <v>0</v>
      </c>
      <c r="W62" s="142">
        <f t="shared" si="28"/>
        <v>0</v>
      </c>
      <c r="X62" s="142">
        <f t="shared" si="28"/>
        <v>0</v>
      </c>
    </row>
    <row r="63" spans="1:24" s="2" customFormat="1" ht="12.75" customHeight="1">
      <c r="A63" s="203"/>
      <c r="B63" s="34"/>
      <c r="C63" s="34"/>
      <c r="D63" s="71" t="s">
        <v>7</v>
      </c>
      <c r="E63" s="78" t="s">
        <v>8</v>
      </c>
      <c r="F63" s="96">
        <f t="shared" si="1"/>
        <v>15651</v>
      </c>
      <c r="G63" s="96">
        <f t="shared" si="2"/>
        <v>14820.01</v>
      </c>
      <c r="H63" s="101">
        <f t="shared" si="3"/>
        <v>0.94690499009647944</v>
      </c>
      <c r="I63" s="126">
        <v>15651</v>
      </c>
      <c r="J63" s="126">
        <v>14820.01</v>
      </c>
      <c r="K63" s="101">
        <f t="shared" si="4"/>
        <v>0.94690499009647944</v>
      </c>
      <c r="L63" s="126"/>
      <c r="M63" s="143"/>
      <c r="N63" s="126"/>
      <c r="O63" s="143"/>
      <c r="P63" s="143"/>
      <c r="Q63" s="106"/>
      <c r="R63" s="126"/>
      <c r="S63" s="235"/>
      <c r="T63" s="143"/>
      <c r="U63" s="50"/>
      <c r="V63" s="143"/>
      <c r="W63" s="50"/>
      <c r="X63" s="143"/>
    </row>
    <row r="64" spans="1:24">
      <c r="B64" s="37"/>
      <c r="C64" s="37">
        <v>71095</v>
      </c>
      <c r="D64" s="72"/>
      <c r="E64" s="82" t="s">
        <v>64</v>
      </c>
      <c r="F64" s="95">
        <f t="shared" si="1"/>
        <v>520381</v>
      </c>
      <c r="G64" s="95">
        <f t="shared" si="2"/>
        <v>516622.68</v>
      </c>
      <c r="H64" s="100">
        <f t="shared" si="3"/>
        <v>0.99277775322311923</v>
      </c>
      <c r="I64" s="129">
        <f>SUM(I65:I68)</f>
        <v>520381</v>
      </c>
      <c r="J64" s="129">
        <f>SUM(J65:J68)</f>
        <v>516622.68</v>
      </c>
      <c r="K64" s="100">
        <f t="shared" si="4"/>
        <v>0.99277775322311923</v>
      </c>
      <c r="L64" s="129">
        <f t="shared" ref="L64:R64" si="29">SUM(L65:L68)</f>
        <v>0</v>
      </c>
      <c r="M64" s="148">
        <f t="shared" si="29"/>
        <v>0</v>
      </c>
      <c r="N64" s="129">
        <f t="shared" si="29"/>
        <v>0</v>
      </c>
      <c r="O64" s="148">
        <f t="shared" si="29"/>
        <v>0</v>
      </c>
      <c r="P64" s="148">
        <f t="shared" si="29"/>
        <v>52550</v>
      </c>
      <c r="Q64" s="112">
        <f t="shared" si="29"/>
        <v>0</v>
      </c>
      <c r="R64" s="129">
        <f t="shared" si="29"/>
        <v>0</v>
      </c>
      <c r="S64" s="234"/>
      <c r="T64" s="148">
        <f>SUM(T65:T68)</f>
        <v>0</v>
      </c>
      <c r="U64" s="54">
        <f>SUM(U65:U68)</f>
        <v>0</v>
      </c>
      <c r="V64" s="148">
        <f>SUM(V65:V68)</f>
        <v>0</v>
      </c>
      <c r="W64" s="54">
        <f>SUM(W65:W68)</f>
        <v>0</v>
      </c>
      <c r="X64" s="148">
        <f>SUM(X65:X68)</f>
        <v>0</v>
      </c>
    </row>
    <row r="65" spans="1:24">
      <c r="B65" s="34"/>
      <c r="C65" s="34"/>
      <c r="D65" s="71" t="s">
        <v>184</v>
      </c>
      <c r="E65" s="78" t="s">
        <v>188</v>
      </c>
      <c r="F65" s="96">
        <f t="shared" si="1"/>
        <v>0</v>
      </c>
      <c r="G65" s="96">
        <f t="shared" si="2"/>
        <v>8.8000000000000007</v>
      </c>
      <c r="H65" s="101"/>
      <c r="I65" s="130">
        <v>0</v>
      </c>
      <c r="J65" s="127">
        <v>8.8000000000000007</v>
      </c>
      <c r="K65" s="101"/>
      <c r="L65" s="126"/>
      <c r="M65" s="143"/>
      <c r="N65" s="126"/>
      <c r="O65" s="143"/>
      <c r="P65" s="143"/>
      <c r="Q65" s="106">
        <v>0</v>
      </c>
      <c r="R65" s="126">
        <v>0</v>
      </c>
      <c r="S65" s="235"/>
      <c r="T65" s="143"/>
      <c r="U65" s="50"/>
      <c r="V65" s="143"/>
      <c r="W65" s="50"/>
      <c r="X65" s="143"/>
    </row>
    <row r="66" spans="1:24">
      <c r="B66" s="34"/>
      <c r="C66" s="34"/>
      <c r="D66" s="71" t="s">
        <v>12</v>
      </c>
      <c r="E66" s="78" t="s">
        <v>13</v>
      </c>
      <c r="F66" s="96">
        <f t="shared" si="1"/>
        <v>467831</v>
      </c>
      <c r="G66" s="96">
        <f t="shared" si="2"/>
        <v>464058.63</v>
      </c>
      <c r="H66" s="101">
        <f t="shared" si="3"/>
        <v>0.99193646851106487</v>
      </c>
      <c r="I66" s="130">
        <v>467831</v>
      </c>
      <c r="J66" s="127">
        <v>464058.63</v>
      </c>
      <c r="K66" s="101">
        <f t="shared" si="4"/>
        <v>0.99193646851106487</v>
      </c>
      <c r="L66" s="126"/>
      <c r="M66" s="143"/>
      <c r="N66" s="126"/>
      <c r="O66" s="143"/>
      <c r="P66" s="143"/>
      <c r="Q66" s="106"/>
      <c r="R66" s="126"/>
      <c r="S66" s="235"/>
      <c r="T66" s="143"/>
      <c r="U66" s="50"/>
      <c r="V66" s="143"/>
      <c r="W66" s="50"/>
      <c r="X66" s="143"/>
    </row>
    <row r="67" spans="1:24">
      <c r="B67" s="34"/>
      <c r="C67" s="34"/>
      <c r="D67" s="71" t="s">
        <v>189</v>
      </c>
      <c r="E67" s="78" t="s">
        <v>181</v>
      </c>
      <c r="F67" s="96">
        <f t="shared" si="1"/>
        <v>52550</v>
      </c>
      <c r="G67" s="96">
        <f t="shared" si="2"/>
        <v>52550</v>
      </c>
      <c r="H67" s="101">
        <f t="shared" si="3"/>
        <v>1</v>
      </c>
      <c r="I67" s="130">
        <v>52550</v>
      </c>
      <c r="J67" s="127">
        <v>52550</v>
      </c>
      <c r="K67" s="101">
        <f t="shared" si="4"/>
        <v>1</v>
      </c>
      <c r="L67" s="126"/>
      <c r="M67" s="143"/>
      <c r="N67" s="126"/>
      <c r="O67" s="143"/>
      <c r="P67" s="143">
        <v>52550</v>
      </c>
      <c r="Q67" s="106"/>
      <c r="R67" s="126"/>
      <c r="S67" s="235"/>
      <c r="T67" s="143"/>
      <c r="U67" s="50"/>
      <c r="V67" s="143"/>
      <c r="W67" s="50"/>
      <c r="X67" s="143"/>
    </row>
    <row r="68" spans="1:24">
      <c r="B68" s="34"/>
      <c r="C68" s="34"/>
      <c r="D68" s="69" t="s">
        <v>29</v>
      </c>
      <c r="E68" s="78" t="s">
        <v>168</v>
      </c>
      <c r="F68" s="96">
        <f t="shared" si="1"/>
        <v>0</v>
      </c>
      <c r="G68" s="96">
        <f t="shared" si="2"/>
        <v>5.25</v>
      </c>
      <c r="H68" s="101"/>
      <c r="I68" s="130">
        <v>0</v>
      </c>
      <c r="J68" s="127">
        <v>5.25</v>
      </c>
      <c r="K68" s="101"/>
      <c r="L68" s="126"/>
      <c r="M68" s="143"/>
      <c r="N68" s="126"/>
      <c r="O68" s="143"/>
      <c r="P68" s="143"/>
      <c r="Q68" s="106">
        <v>0</v>
      </c>
      <c r="R68" s="126">
        <v>0</v>
      </c>
      <c r="S68" s="235"/>
      <c r="T68" s="143"/>
      <c r="U68" s="50"/>
      <c r="V68" s="143"/>
      <c r="W68" s="50"/>
      <c r="X68" s="143"/>
    </row>
    <row r="69" spans="1:24" s="5" customFormat="1">
      <c r="A69" s="9"/>
      <c r="B69" s="36">
        <v>750</v>
      </c>
      <c r="C69" s="36"/>
      <c r="D69" s="70"/>
      <c r="E69" s="80" t="s">
        <v>31</v>
      </c>
      <c r="F69" s="97">
        <f>SUM(I69+Q69)</f>
        <v>386187</v>
      </c>
      <c r="G69" s="97">
        <f>SUM(J69+R69)</f>
        <v>408845.45</v>
      </c>
      <c r="H69" s="102">
        <f t="shared" si="3"/>
        <v>1.0586722235600887</v>
      </c>
      <c r="I69" s="97">
        <f>SUM(I70+I72+I77)</f>
        <v>386187</v>
      </c>
      <c r="J69" s="97">
        <f>SUM(J70+J72+J77)</f>
        <v>408281.45</v>
      </c>
      <c r="K69" s="102">
        <f t="shared" si="4"/>
        <v>1.057211791178885</v>
      </c>
      <c r="L69" s="97">
        <f t="shared" ref="L69:R69" si="30">SUM(L70+L72+L77)</f>
        <v>0</v>
      </c>
      <c r="M69" s="144">
        <f t="shared" si="30"/>
        <v>0</v>
      </c>
      <c r="N69" s="97">
        <f t="shared" si="30"/>
        <v>129026.33</v>
      </c>
      <c r="O69" s="144">
        <f t="shared" si="30"/>
        <v>8503.5</v>
      </c>
      <c r="P69" s="144">
        <f t="shared" si="30"/>
        <v>0</v>
      </c>
      <c r="Q69" s="107">
        <f t="shared" si="30"/>
        <v>0</v>
      </c>
      <c r="R69" s="97">
        <f t="shared" si="30"/>
        <v>564</v>
      </c>
      <c r="S69" s="236"/>
      <c r="T69" s="144">
        <f>SUM(T70+T72+T77)</f>
        <v>0</v>
      </c>
      <c r="U69" s="51">
        <f>SUM(U70+U72+U77)</f>
        <v>0</v>
      </c>
      <c r="V69" s="144">
        <f>SUM(V70+V72+V77)</f>
        <v>0</v>
      </c>
      <c r="W69" s="51">
        <f>SUM(W70+W72+W77)</f>
        <v>0</v>
      </c>
      <c r="X69" s="144">
        <f>SUM(X70+X72+X77)</f>
        <v>0</v>
      </c>
    </row>
    <row r="70" spans="1:24" s="6" customFormat="1">
      <c r="A70" s="202"/>
      <c r="B70" s="33"/>
      <c r="C70" s="33">
        <v>75011</v>
      </c>
      <c r="D70" s="66"/>
      <c r="E70" s="77" t="s">
        <v>140</v>
      </c>
      <c r="F70" s="95">
        <f t="shared" si="1"/>
        <v>118792</v>
      </c>
      <c r="G70" s="95">
        <f t="shared" si="2"/>
        <v>118792</v>
      </c>
      <c r="H70" s="100">
        <f t="shared" si="3"/>
        <v>1</v>
      </c>
      <c r="I70" s="122">
        <f>SUM(I71)</f>
        <v>118792</v>
      </c>
      <c r="J70" s="122">
        <f t="shared" ref="J70:X70" si="31">SUM(J71)</f>
        <v>118792</v>
      </c>
      <c r="K70" s="100">
        <f t="shared" si="4"/>
        <v>1</v>
      </c>
      <c r="L70" s="122">
        <f t="shared" si="31"/>
        <v>0</v>
      </c>
      <c r="M70" s="142">
        <f t="shared" si="31"/>
        <v>0</v>
      </c>
      <c r="N70" s="122">
        <f t="shared" si="31"/>
        <v>118792</v>
      </c>
      <c r="O70" s="142">
        <f t="shared" si="31"/>
        <v>0</v>
      </c>
      <c r="P70" s="142">
        <f t="shared" si="31"/>
        <v>0</v>
      </c>
      <c r="Q70" s="105">
        <f t="shared" si="31"/>
        <v>0</v>
      </c>
      <c r="R70" s="122">
        <f t="shared" si="31"/>
        <v>0</v>
      </c>
      <c r="S70" s="234"/>
      <c r="T70" s="142">
        <f t="shared" si="31"/>
        <v>0</v>
      </c>
      <c r="U70" s="49">
        <f t="shared" si="31"/>
        <v>0</v>
      </c>
      <c r="V70" s="142">
        <f t="shared" si="31"/>
        <v>0</v>
      </c>
      <c r="W70" s="49">
        <f t="shared" si="31"/>
        <v>0</v>
      </c>
      <c r="X70" s="142">
        <f t="shared" si="31"/>
        <v>0</v>
      </c>
    </row>
    <row r="71" spans="1:24">
      <c r="B71" s="34"/>
      <c r="C71" s="34"/>
      <c r="D71" s="69" t="s">
        <v>27</v>
      </c>
      <c r="E71" s="81" t="s">
        <v>138</v>
      </c>
      <c r="F71" s="96">
        <f t="shared" si="1"/>
        <v>118792</v>
      </c>
      <c r="G71" s="96">
        <f t="shared" si="2"/>
        <v>118792</v>
      </c>
      <c r="H71" s="101">
        <f t="shared" si="3"/>
        <v>1</v>
      </c>
      <c r="I71" s="128">
        <v>118792</v>
      </c>
      <c r="J71" s="123">
        <v>118792</v>
      </c>
      <c r="K71" s="101">
        <f t="shared" si="4"/>
        <v>1</v>
      </c>
      <c r="L71" s="126"/>
      <c r="M71" s="143"/>
      <c r="N71" s="123">
        <v>118792</v>
      </c>
      <c r="O71" s="143"/>
      <c r="P71" s="143"/>
      <c r="Q71" s="106"/>
      <c r="R71" s="126"/>
      <c r="S71" s="235"/>
      <c r="T71" s="143"/>
      <c r="U71" s="50"/>
      <c r="V71" s="143"/>
      <c r="W71" s="50"/>
      <c r="X71" s="143"/>
    </row>
    <row r="72" spans="1:24" s="6" customFormat="1">
      <c r="A72" s="202"/>
      <c r="B72" s="33"/>
      <c r="C72" s="33">
        <v>75020</v>
      </c>
      <c r="D72" s="66"/>
      <c r="E72" s="77" t="s">
        <v>139</v>
      </c>
      <c r="F72" s="95">
        <f t="shared" ref="F72:F123" si="32">SUM(I72+Q72)</f>
        <v>248656</v>
      </c>
      <c r="G72" s="95">
        <f t="shared" ref="G72:G123" si="33">SUM(J72+R72)</f>
        <v>271315.62</v>
      </c>
      <c r="H72" s="100">
        <f t="shared" si="3"/>
        <v>1.091128386204234</v>
      </c>
      <c r="I72" s="122">
        <f>SUM(I73:I76)</f>
        <v>248656</v>
      </c>
      <c r="J72" s="122">
        <f>SUM(J73:J76)</f>
        <v>270751.62</v>
      </c>
      <c r="K72" s="100">
        <f t="shared" si="4"/>
        <v>1.0888601923943118</v>
      </c>
      <c r="L72" s="122">
        <f t="shared" ref="L72:R72" si="34">SUM(L73:L76)</f>
        <v>0</v>
      </c>
      <c r="M72" s="142">
        <f t="shared" si="34"/>
        <v>0</v>
      </c>
      <c r="N72" s="122">
        <f t="shared" si="34"/>
        <v>0</v>
      </c>
      <c r="O72" s="142">
        <f t="shared" si="34"/>
        <v>0</v>
      </c>
      <c r="P72" s="142">
        <f t="shared" si="34"/>
        <v>0</v>
      </c>
      <c r="Q72" s="105">
        <f t="shared" si="34"/>
        <v>0</v>
      </c>
      <c r="R72" s="122">
        <f t="shared" si="34"/>
        <v>564</v>
      </c>
      <c r="S72" s="234"/>
      <c r="T72" s="142">
        <f>SUM(T73:T76)</f>
        <v>0</v>
      </c>
      <c r="U72" s="49">
        <f>SUM(U73:U76)</f>
        <v>0</v>
      </c>
      <c r="V72" s="142">
        <f>SUM(V73:V76)</f>
        <v>0</v>
      </c>
      <c r="W72" s="49">
        <f>SUM(W73:W76)</f>
        <v>0</v>
      </c>
      <c r="X72" s="142">
        <f>SUM(X73:X76)</f>
        <v>0</v>
      </c>
    </row>
    <row r="73" spans="1:24">
      <c r="B73" s="34"/>
      <c r="C73" s="34"/>
      <c r="D73" s="71" t="s">
        <v>32</v>
      </c>
      <c r="E73" s="81" t="s">
        <v>176</v>
      </c>
      <c r="F73" s="96">
        <f t="shared" si="32"/>
        <v>5227</v>
      </c>
      <c r="G73" s="96">
        <f t="shared" si="33"/>
        <v>5047.5600000000004</v>
      </c>
      <c r="H73" s="101">
        <f t="shared" si="3"/>
        <v>0.9656705567246987</v>
      </c>
      <c r="I73" s="130">
        <v>5227</v>
      </c>
      <c r="J73" s="127">
        <v>5047.5600000000004</v>
      </c>
      <c r="K73" s="101">
        <f t="shared" si="4"/>
        <v>0.9656705567246987</v>
      </c>
      <c r="L73" s="126"/>
      <c r="M73" s="143"/>
      <c r="N73" s="126"/>
      <c r="O73" s="143"/>
      <c r="P73" s="143"/>
      <c r="Q73" s="106"/>
      <c r="R73" s="126"/>
      <c r="S73" s="235"/>
      <c r="T73" s="143"/>
      <c r="U73" s="50"/>
      <c r="V73" s="143"/>
      <c r="W73" s="50"/>
      <c r="X73" s="143"/>
    </row>
    <row r="74" spans="1:24">
      <c r="B74" s="34"/>
      <c r="C74" s="34"/>
      <c r="D74" s="71" t="s">
        <v>61</v>
      </c>
      <c r="E74" s="81" t="s">
        <v>62</v>
      </c>
      <c r="F74" s="96">
        <f t="shared" si="32"/>
        <v>0</v>
      </c>
      <c r="G74" s="96">
        <f t="shared" si="33"/>
        <v>564</v>
      </c>
      <c r="H74" s="101"/>
      <c r="I74" s="130"/>
      <c r="J74" s="127"/>
      <c r="K74" s="101"/>
      <c r="L74" s="126"/>
      <c r="M74" s="143"/>
      <c r="N74" s="126"/>
      <c r="O74" s="143"/>
      <c r="P74" s="143"/>
      <c r="Q74" s="106">
        <v>0</v>
      </c>
      <c r="R74" s="126">
        <v>564</v>
      </c>
      <c r="S74" s="235"/>
      <c r="T74" s="143"/>
      <c r="U74" s="50"/>
      <c r="V74" s="143"/>
      <c r="W74" s="50"/>
      <c r="X74" s="143"/>
    </row>
    <row r="75" spans="1:24">
      <c r="B75" s="34"/>
      <c r="C75" s="34"/>
      <c r="D75" s="69" t="s">
        <v>29</v>
      </c>
      <c r="E75" s="81" t="s">
        <v>168</v>
      </c>
      <c r="F75" s="96">
        <f t="shared" si="32"/>
        <v>2533</v>
      </c>
      <c r="G75" s="96">
        <f t="shared" si="33"/>
        <v>1871.62</v>
      </c>
      <c r="H75" s="101">
        <f t="shared" si="3"/>
        <v>0.73889459139360436</v>
      </c>
      <c r="I75" s="130">
        <v>2533</v>
      </c>
      <c r="J75" s="127">
        <v>1871.62</v>
      </c>
      <c r="K75" s="101">
        <f t="shared" si="4"/>
        <v>0.73889459139360436</v>
      </c>
      <c r="L75" s="126"/>
      <c r="M75" s="143"/>
      <c r="N75" s="126"/>
      <c r="O75" s="143"/>
      <c r="P75" s="143"/>
      <c r="Q75" s="106"/>
      <c r="R75" s="126"/>
      <c r="S75" s="235"/>
      <c r="T75" s="143"/>
      <c r="U75" s="50"/>
      <c r="V75" s="143"/>
      <c r="W75" s="50"/>
      <c r="X75" s="143"/>
    </row>
    <row r="76" spans="1:24">
      <c r="B76" s="34"/>
      <c r="C76" s="34"/>
      <c r="D76" s="69" t="s">
        <v>7</v>
      </c>
      <c r="E76" s="78" t="s">
        <v>8</v>
      </c>
      <c r="F76" s="96">
        <f t="shared" si="32"/>
        <v>240896</v>
      </c>
      <c r="G76" s="96">
        <f t="shared" si="33"/>
        <v>263832.44</v>
      </c>
      <c r="H76" s="101">
        <f t="shared" si="3"/>
        <v>1.0952130379914984</v>
      </c>
      <c r="I76" s="130">
        <v>240896</v>
      </c>
      <c r="J76" s="127">
        <v>263832.44</v>
      </c>
      <c r="K76" s="101">
        <f t="shared" si="4"/>
        <v>1.0952130379914984</v>
      </c>
      <c r="L76" s="126"/>
      <c r="M76" s="143"/>
      <c r="N76" s="126"/>
      <c r="O76" s="143"/>
      <c r="P76" s="143"/>
      <c r="Q76" s="106"/>
      <c r="R76" s="126"/>
      <c r="S76" s="235"/>
      <c r="T76" s="143"/>
      <c r="U76" s="50"/>
      <c r="V76" s="143"/>
      <c r="W76" s="50"/>
      <c r="X76" s="143"/>
    </row>
    <row r="77" spans="1:24" s="6" customFormat="1">
      <c r="A77" s="202"/>
      <c r="B77" s="33"/>
      <c r="C77" s="33">
        <v>75045</v>
      </c>
      <c r="D77" s="66"/>
      <c r="E77" s="77" t="s">
        <v>34</v>
      </c>
      <c r="F77" s="95">
        <f t="shared" si="32"/>
        <v>18739</v>
      </c>
      <c r="G77" s="95">
        <f t="shared" si="33"/>
        <v>18737.830000000002</v>
      </c>
      <c r="H77" s="100">
        <f t="shared" si="3"/>
        <v>0.99993756337051076</v>
      </c>
      <c r="I77" s="122">
        <f>SUM(I78:I79)</f>
        <v>18739</v>
      </c>
      <c r="J77" s="122">
        <f t="shared" ref="J77" si="35">SUM(J78:J79)</f>
        <v>18737.830000000002</v>
      </c>
      <c r="K77" s="100">
        <f t="shared" si="4"/>
        <v>0.99993756337051076</v>
      </c>
      <c r="L77" s="122">
        <f t="shared" ref="L77:X77" si="36">SUM(L78:L79)</f>
        <v>0</v>
      </c>
      <c r="M77" s="142">
        <f t="shared" si="36"/>
        <v>0</v>
      </c>
      <c r="N77" s="122">
        <f t="shared" si="36"/>
        <v>10234.33</v>
      </c>
      <c r="O77" s="142">
        <f t="shared" si="36"/>
        <v>8503.5</v>
      </c>
      <c r="P77" s="142">
        <f t="shared" si="36"/>
        <v>0</v>
      </c>
      <c r="Q77" s="105">
        <f t="shared" si="36"/>
        <v>0</v>
      </c>
      <c r="R77" s="122">
        <f t="shared" si="36"/>
        <v>0</v>
      </c>
      <c r="S77" s="234"/>
      <c r="T77" s="142">
        <f t="shared" si="36"/>
        <v>0</v>
      </c>
      <c r="U77" s="49">
        <f t="shared" si="36"/>
        <v>0</v>
      </c>
      <c r="V77" s="142">
        <f t="shared" si="36"/>
        <v>0</v>
      </c>
      <c r="W77" s="49">
        <f t="shared" si="36"/>
        <v>0</v>
      </c>
      <c r="X77" s="142">
        <f t="shared" si="36"/>
        <v>0</v>
      </c>
    </row>
    <row r="78" spans="1:24">
      <c r="B78" s="34"/>
      <c r="C78" s="34"/>
      <c r="D78" s="69" t="s">
        <v>27</v>
      </c>
      <c r="E78" s="81" t="s">
        <v>138</v>
      </c>
      <c r="F78" s="96">
        <f t="shared" si="32"/>
        <v>10235</v>
      </c>
      <c r="G78" s="96">
        <f t="shared" si="33"/>
        <v>10234.33</v>
      </c>
      <c r="H78" s="101">
        <f t="shared" si="3"/>
        <v>0.99993453834880308</v>
      </c>
      <c r="I78" s="128">
        <v>10235</v>
      </c>
      <c r="J78" s="123">
        <v>10234.33</v>
      </c>
      <c r="K78" s="101">
        <f t="shared" si="4"/>
        <v>0.99993453834880308</v>
      </c>
      <c r="L78" s="126"/>
      <c r="M78" s="143"/>
      <c r="N78" s="123">
        <v>10234.33</v>
      </c>
      <c r="O78" s="143"/>
      <c r="P78" s="143"/>
      <c r="Q78" s="106"/>
      <c r="R78" s="126"/>
      <c r="S78" s="235"/>
      <c r="T78" s="143"/>
      <c r="U78" s="50"/>
      <c r="V78" s="143"/>
      <c r="W78" s="50"/>
      <c r="X78" s="143"/>
    </row>
    <row r="79" spans="1:24">
      <c r="B79" s="34"/>
      <c r="C79" s="34"/>
      <c r="D79" s="69" t="s">
        <v>35</v>
      </c>
      <c r="E79" s="81" t="s">
        <v>138</v>
      </c>
      <c r="F79" s="96">
        <f t="shared" si="32"/>
        <v>8504</v>
      </c>
      <c r="G79" s="96">
        <f t="shared" si="33"/>
        <v>8503.5</v>
      </c>
      <c r="H79" s="101">
        <f t="shared" si="3"/>
        <v>0.9999412041392286</v>
      </c>
      <c r="I79" s="128">
        <v>8504</v>
      </c>
      <c r="J79" s="123">
        <v>8503.5</v>
      </c>
      <c r="K79" s="101">
        <f t="shared" si="4"/>
        <v>0.9999412041392286</v>
      </c>
      <c r="L79" s="126"/>
      <c r="M79" s="143"/>
      <c r="N79" s="126"/>
      <c r="O79" s="146">
        <v>8503.5</v>
      </c>
      <c r="P79" s="143"/>
      <c r="Q79" s="106"/>
      <c r="R79" s="126"/>
      <c r="S79" s="235"/>
      <c r="T79" s="143"/>
      <c r="U79" s="50"/>
      <c r="V79" s="143"/>
      <c r="W79" s="50"/>
      <c r="X79" s="143"/>
    </row>
    <row r="80" spans="1:24" s="5" customFormat="1">
      <c r="A80" s="9"/>
      <c r="B80" s="36">
        <v>754</v>
      </c>
      <c r="C80" s="36"/>
      <c r="D80" s="70"/>
      <c r="E80" s="80" t="s">
        <v>36</v>
      </c>
      <c r="F80" s="97">
        <f>SUM(I80+Q80)</f>
        <v>5510805</v>
      </c>
      <c r="G80" s="97">
        <f>SUM(J80+R80)</f>
        <v>5511513.7799999993</v>
      </c>
      <c r="H80" s="102">
        <f t="shared" si="3"/>
        <v>1.0001286164181094</v>
      </c>
      <c r="I80" s="97">
        <f>SUM(I81+I86+I88)</f>
        <v>5501805</v>
      </c>
      <c r="J80" s="97">
        <f>SUM(J81+J86+J88)</f>
        <v>5502513.7799999993</v>
      </c>
      <c r="K80" s="102">
        <f t="shared" si="4"/>
        <v>1.0001288268122914</v>
      </c>
      <c r="L80" s="97">
        <f>SUM(L81+L86)</f>
        <v>0</v>
      </c>
      <c r="M80" s="97">
        <f t="shared" ref="M80:R80" si="37">SUM(M81+M86)</f>
        <v>0</v>
      </c>
      <c r="N80" s="97">
        <f t="shared" si="37"/>
        <v>5421523.4199999999</v>
      </c>
      <c r="O80" s="144">
        <f t="shared" si="37"/>
        <v>0</v>
      </c>
      <c r="P80" s="97">
        <f t="shared" si="37"/>
        <v>0</v>
      </c>
      <c r="Q80" s="97">
        <f t="shared" si="37"/>
        <v>9000</v>
      </c>
      <c r="R80" s="97">
        <f t="shared" si="37"/>
        <v>9000</v>
      </c>
      <c r="S80" s="236">
        <f t="shared" si="9"/>
        <v>1</v>
      </c>
      <c r="T80" s="144">
        <f>SUM(T81+T86)</f>
        <v>0</v>
      </c>
      <c r="U80" s="144">
        <f t="shared" ref="U80:X80" si="38">SUM(U81+U86)</f>
        <v>0</v>
      </c>
      <c r="V80" s="144">
        <f t="shared" si="38"/>
        <v>9000</v>
      </c>
      <c r="W80" s="144">
        <f t="shared" si="38"/>
        <v>0</v>
      </c>
      <c r="X80" s="144">
        <f t="shared" si="38"/>
        <v>0</v>
      </c>
    </row>
    <row r="81" spans="1:24" s="6" customFormat="1">
      <c r="A81" s="202"/>
      <c r="B81" s="33"/>
      <c r="C81" s="33">
        <v>75411</v>
      </c>
      <c r="D81" s="66"/>
      <c r="E81" s="77" t="s">
        <v>141</v>
      </c>
      <c r="F81" s="95">
        <f t="shared" si="32"/>
        <v>5421284</v>
      </c>
      <c r="G81" s="95">
        <f t="shared" si="33"/>
        <v>5421993.169999999</v>
      </c>
      <c r="H81" s="100">
        <f t="shared" si="3"/>
        <v>1.0001308121839769</v>
      </c>
      <c r="I81" s="122">
        <f>SUM(I82:I85)</f>
        <v>5412284</v>
      </c>
      <c r="J81" s="122">
        <f>SUM(J82:J85)</f>
        <v>5412993.169999999</v>
      </c>
      <c r="K81" s="100">
        <f t="shared" si="4"/>
        <v>1.0001310297094534</v>
      </c>
      <c r="L81" s="122">
        <f t="shared" ref="L81:R81" si="39">SUM(L82:L85)</f>
        <v>0</v>
      </c>
      <c r="M81" s="142">
        <f t="shared" si="39"/>
        <v>0</v>
      </c>
      <c r="N81" s="122">
        <f t="shared" si="39"/>
        <v>5412202.8099999996</v>
      </c>
      <c r="O81" s="142">
        <f t="shared" si="39"/>
        <v>0</v>
      </c>
      <c r="P81" s="142">
        <f t="shared" si="39"/>
        <v>0</v>
      </c>
      <c r="Q81" s="105">
        <f t="shared" si="39"/>
        <v>9000</v>
      </c>
      <c r="R81" s="122">
        <f t="shared" si="39"/>
        <v>9000</v>
      </c>
      <c r="S81" s="234">
        <f t="shared" si="9"/>
        <v>1</v>
      </c>
      <c r="T81" s="142">
        <f>SUM(T82:T85)</f>
        <v>0</v>
      </c>
      <c r="U81" s="49">
        <f>SUM(U82:U85)</f>
        <v>0</v>
      </c>
      <c r="V81" s="142">
        <f>SUM(V82:V85)</f>
        <v>9000</v>
      </c>
      <c r="W81" s="49">
        <f>SUM(W82:W85)</f>
        <v>0</v>
      </c>
      <c r="X81" s="142">
        <f>SUM(X82:X85)</f>
        <v>0</v>
      </c>
    </row>
    <row r="82" spans="1:24">
      <c r="B82" s="34"/>
      <c r="C82" s="34"/>
      <c r="D82" s="69" t="s">
        <v>29</v>
      </c>
      <c r="E82" s="81" t="s">
        <v>168</v>
      </c>
      <c r="F82" s="96">
        <f t="shared" si="32"/>
        <v>0</v>
      </c>
      <c r="G82" s="96">
        <f t="shared" si="33"/>
        <v>789.35</v>
      </c>
      <c r="H82" s="101"/>
      <c r="I82" s="126">
        <v>0</v>
      </c>
      <c r="J82" s="130">
        <v>789.35</v>
      </c>
      <c r="K82" s="101"/>
      <c r="L82" s="126"/>
      <c r="M82" s="143"/>
      <c r="N82" s="126"/>
      <c r="O82" s="143"/>
      <c r="P82" s="143"/>
      <c r="Q82" s="106"/>
      <c r="R82" s="126"/>
      <c r="S82" s="235"/>
      <c r="T82" s="143"/>
      <c r="U82" s="50"/>
      <c r="V82" s="143"/>
      <c r="W82" s="50"/>
      <c r="X82" s="143"/>
    </row>
    <row r="83" spans="1:24">
      <c r="B83" s="34"/>
      <c r="C83" s="34"/>
      <c r="D83" s="69" t="s">
        <v>27</v>
      </c>
      <c r="E83" s="81" t="s">
        <v>138</v>
      </c>
      <c r="F83" s="96">
        <f t="shared" si="32"/>
        <v>5412284</v>
      </c>
      <c r="G83" s="96">
        <f t="shared" si="33"/>
        <v>5412202.8099999996</v>
      </c>
      <c r="H83" s="101">
        <f t="shared" ref="H83:H158" si="40">SUM(G83/F83)</f>
        <v>0.99998499893944948</v>
      </c>
      <c r="I83" s="128">
        <v>5412284</v>
      </c>
      <c r="J83" s="130">
        <v>5412202.8099999996</v>
      </c>
      <c r="K83" s="101">
        <f t="shared" ref="K83:K158" si="41">SUM(J83/I83)</f>
        <v>0.99998499893944948</v>
      </c>
      <c r="L83" s="126"/>
      <c r="M83" s="143"/>
      <c r="N83" s="130">
        <v>5412202.8099999996</v>
      </c>
      <c r="O83" s="143"/>
      <c r="P83" s="143"/>
      <c r="Q83" s="106"/>
      <c r="R83" s="126"/>
      <c r="S83" s="235"/>
      <c r="T83" s="143"/>
      <c r="U83" s="50"/>
      <c r="V83" s="143"/>
      <c r="W83" s="50"/>
      <c r="X83" s="143"/>
    </row>
    <row r="84" spans="1:24" ht="12" customHeight="1">
      <c r="B84" s="34"/>
      <c r="C84" s="34"/>
      <c r="D84" s="69" t="s">
        <v>25</v>
      </c>
      <c r="E84" s="81" t="s">
        <v>142</v>
      </c>
      <c r="F84" s="96">
        <f t="shared" si="32"/>
        <v>0</v>
      </c>
      <c r="G84" s="96">
        <f t="shared" si="33"/>
        <v>1.01</v>
      </c>
      <c r="H84" s="101"/>
      <c r="I84" s="126">
        <v>0</v>
      </c>
      <c r="J84" s="130">
        <v>1.01</v>
      </c>
      <c r="K84" s="101"/>
      <c r="L84" s="126"/>
      <c r="M84" s="143"/>
      <c r="N84" s="126"/>
      <c r="O84" s="143"/>
      <c r="P84" s="143"/>
      <c r="Q84" s="106"/>
      <c r="R84" s="126"/>
      <c r="S84" s="235"/>
      <c r="T84" s="143"/>
      <c r="U84" s="50"/>
      <c r="V84" s="143"/>
      <c r="W84" s="50"/>
      <c r="X84" s="143"/>
    </row>
    <row r="85" spans="1:24">
      <c r="B85" s="34"/>
      <c r="C85" s="34"/>
      <c r="D85" s="69" t="s">
        <v>37</v>
      </c>
      <c r="E85" s="81" t="s">
        <v>138</v>
      </c>
      <c r="F85" s="96">
        <f t="shared" si="32"/>
        <v>9000</v>
      </c>
      <c r="G85" s="96">
        <f t="shared" si="33"/>
        <v>9000</v>
      </c>
      <c r="H85" s="101">
        <f t="shared" si="40"/>
        <v>1</v>
      </c>
      <c r="I85" s="128"/>
      <c r="J85" s="130"/>
      <c r="K85" s="101"/>
      <c r="L85" s="126"/>
      <c r="M85" s="143"/>
      <c r="N85" s="126"/>
      <c r="O85" s="143"/>
      <c r="P85" s="143"/>
      <c r="Q85" s="113">
        <v>9000</v>
      </c>
      <c r="R85" s="130">
        <v>9000</v>
      </c>
      <c r="S85" s="235">
        <f t="shared" ref="S85:S115" si="42">SUM(R85/Q85)</f>
        <v>1</v>
      </c>
      <c r="T85" s="143"/>
      <c r="U85" s="50"/>
      <c r="V85" s="143">
        <v>9000</v>
      </c>
      <c r="W85" s="50"/>
      <c r="X85" s="143"/>
    </row>
    <row r="86" spans="1:24" s="6" customFormat="1">
      <c r="A86" s="202"/>
      <c r="B86" s="37"/>
      <c r="C86" s="37">
        <v>75478</v>
      </c>
      <c r="D86" s="72"/>
      <c r="E86" s="83" t="s">
        <v>190</v>
      </c>
      <c r="F86" s="95">
        <f t="shared" si="32"/>
        <v>9321</v>
      </c>
      <c r="G86" s="95">
        <f t="shared" si="33"/>
        <v>9320.61</v>
      </c>
      <c r="H86" s="100">
        <f t="shared" si="40"/>
        <v>0.99995815899581597</v>
      </c>
      <c r="I86" s="129">
        <f>SUM(I87:I87)</f>
        <v>9321</v>
      </c>
      <c r="J86" s="129">
        <f>SUM(J87:J87)</f>
        <v>9320.61</v>
      </c>
      <c r="K86" s="100">
        <f>SUM(J86/I86)</f>
        <v>0.99995815899581597</v>
      </c>
      <c r="L86" s="129">
        <f t="shared" ref="L86:R88" si="43">SUM(L87:L87)</f>
        <v>0</v>
      </c>
      <c r="M86" s="148">
        <f t="shared" si="43"/>
        <v>0</v>
      </c>
      <c r="N86" s="129">
        <f t="shared" si="43"/>
        <v>9320.61</v>
      </c>
      <c r="O86" s="148">
        <f t="shared" si="43"/>
        <v>0</v>
      </c>
      <c r="P86" s="148">
        <f t="shared" si="43"/>
        <v>0</v>
      </c>
      <c r="Q86" s="112">
        <f t="shared" si="43"/>
        <v>0</v>
      </c>
      <c r="R86" s="129">
        <f t="shared" si="43"/>
        <v>0</v>
      </c>
      <c r="S86" s="234"/>
      <c r="T86" s="148">
        <f>SUM(T87:T87)</f>
        <v>0</v>
      </c>
      <c r="U86" s="54">
        <f>SUM(U87:U87)</f>
        <v>0</v>
      </c>
      <c r="V86" s="148">
        <f>SUM(V87:V87)</f>
        <v>0</v>
      </c>
      <c r="W86" s="54">
        <f>SUM(W87:W87)</f>
        <v>0</v>
      </c>
      <c r="X86" s="148">
        <f>SUM(X87:X87)</f>
        <v>0</v>
      </c>
    </row>
    <row r="87" spans="1:24" s="6" customFormat="1">
      <c r="A87" s="202"/>
      <c r="B87" s="34"/>
      <c r="C87" s="34"/>
      <c r="D87" s="69" t="s">
        <v>27</v>
      </c>
      <c r="E87" s="81" t="s">
        <v>181</v>
      </c>
      <c r="F87" s="96">
        <f t="shared" si="32"/>
        <v>9321</v>
      </c>
      <c r="G87" s="96">
        <f t="shared" si="33"/>
        <v>9320.61</v>
      </c>
      <c r="H87" s="101">
        <f t="shared" si="40"/>
        <v>0.99995815899581597</v>
      </c>
      <c r="I87" s="128">
        <v>9321</v>
      </c>
      <c r="J87" s="128">
        <v>9320.61</v>
      </c>
      <c r="K87" s="101">
        <f>SUM(J87/I87)</f>
        <v>0.99995815899581597</v>
      </c>
      <c r="L87" s="128"/>
      <c r="M87" s="149"/>
      <c r="N87" s="128">
        <v>9320.61</v>
      </c>
      <c r="O87" s="149"/>
      <c r="P87" s="149"/>
      <c r="Q87" s="113"/>
      <c r="R87" s="128"/>
      <c r="S87" s="235"/>
      <c r="T87" s="149"/>
      <c r="U87" s="55"/>
      <c r="V87" s="149"/>
      <c r="W87" s="55"/>
      <c r="X87" s="149"/>
    </row>
    <row r="88" spans="1:24" s="6" customFormat="1">
      <c r="A88" s="202"/>
      <c r="B88" s="37"/>
      <c r="C88" s="37">
        <v>75495</v>
      </c>
      <c r="D88" s="72"/>
      <c r="E88" s="83" t="s">
        <v>64</v>
      </c>
      <c r="F88" s="95">
        <f t="shared" ref="F88:F90" si="44">SUM(I88+Q88)</f>
        <v>80200</v>
      </c>
      <c r="G88" s="95">
        <f t="shared" ref="G88:G90" si="45">SUM(J88+R88)</f>
        <v>80200</v>
      </c>
      <c r="H88" s="100">
        <f t="shared" ref="H88:H90" si="46">SUM(G88/F88)</f>
        <v>1</v>
      </c>
      <c r="I88" s="129">
        <f>SUM(I89:I90)</f>
        <v>80200</v>
      </c>
      <c r="J88" s="129">
        <f>SUM(J89:J90)</f>
        <v>80200</v>
      </c>
      <c r="K88" s="100">
        <f>SUM(J88/I88)</f>
        <v>1</v>
      </c>
      <c r="L88" s="129">
        <f t="shared" si="43"/>
        <v>0</v>
      </c>
      <c r="M88" s="148">
        <f t="shared" si="43"/>
        <v>0</v>
      </c>
      <c r="N88" s="129">
        <f t="shared" si="43"/>
        <v>0</v>
      </c>
      <c r="O88" s="148">
        <f t="shared" si="43"/>
        <v>0</v>
      </c>
      <c r="P88" s="148">
        <f t="shared" si="43"/>
        <v>0</v>
      </c>
      <c r="Q88" s="112">
        <f t="shared" si="43"/>
        <v>0</v>
      </c>
      <c r="R88" s="129">
        <f t="shared" si="43"/>
        <v>0</v>
      </c>
      <c r="S88" s="234"/>
      <c r="T88" s="148">
        <f>SUM(T89:T89)</f>
        <v>0</v>
      </c>
      <c r="U88" s="54">
        <f>SUM(U89:U89)</f>
        <v>0</v>
      </c>
      <c r="V88" s="148">
        <f>SUM(V89:V89)</f>
        <v>0</v>
      </c>
      <c r="W88" s="54">
        <f>SUM(W89:W89)</f>
        <v>0</v>
      </c>
      <c r="X88" s="148">
        <f>SUM(X89:X89)</f>
        <v>0</v>
      </c>
    </row>
    <row r="89" spans="1:24" s="6" customFormat="1">
      <c r="A89" s="202"/>
      <c r="B89" s="34"/>
      <c r="C89" s="34"/>
      <c r="D89" s="71" t="s">
        <v>16</v>
      </c>
      <c r="E89" s="81" t="s">
        <v>191</v>
      </c>
      <c r="F89" s="96">
        <f t="shared" si="44"/>
        <v>53200</v>
      </c>
      <c r="G89" s="96">
        <f t="shared" si="45"/>
        <v>53200</v>
      </c>
      <c r="H89" s="101">
        <f t="shared" si="46"/>
        <v>1</v>
      </c>
      <c r="I89" s="128">
        <v>53200</v>
      </c>
      <c r="J89" s="128">
        <v>53200</v>
      </c>
      <c r="K89" s="101">
        <f>SUM(J89/I89)</f>
        <v>1</v>
      </c>
      <c r="L89" s="128"/>
      <c r="M89" s="149"/>
      <c r="N89" s="128"/>
      <c r="O89" s="149"/>
      <c r="P89" s="149"/>
      <c r="Q89" s="113"/>
      <c r="R89" s="128"/>
      <c r="S89" s="235"/>
      <c r="T89" s="149"/>
      <c r="U89" s="55"/>
      <c r="V89" s="149"/>
      <c r="W89" s="55"/>
      <c r="X89" s="149"/>
    </row>
    <row r="90" spans="1:24" s="6" customFormat="1">
      <c r="A90" s="202"/>
      <c r="B90" s="34"/>
      <c r="C90" s="34"/>
      <c r="D90" s="69" t="s">
        <v>17</v>
      </c>
      <c r="E90" s="81" t="s">
        <v>112</v>
      </c>
      <c r="F90" s="96">
        <f t="shared" si="44"/>
        <v>27000</v>
      </c>
      <c r="G90" s="96">
        <f t="shared" si="45"/>
        <v>27000</v>
      </c>
      <c r="H90" s="101">
        <f t="shared" si="46"/>
        <v>1</v>
      </c>
      <c r="I90" s="128">
        <v>27000</v>
      </c>
      <c r="J90" s="128">
        <v>27000</v>
      </c>
      <c r="K90" s="101">
        <f>SUM(J90/I90)</f>
        <v>1</v>
      </c>
      <c r="L90" s="128"/>
      <c r="M90" s="128"/>
      <c r="N90" s="128"/>
      <c r="O90" s="149"/>
      <c r="P90" s="128"/>
      <c r="Q90" s="222"/>
      <c r="R90" s="128"/>
      <c r="S90" s="235"/>
      <c r="T90" s="128"/>
      <c r="U90" s="221"/>
      <c r="V90" s="128"/>
      <c r="W90" s="221"/>
      <c r="X90" s="149"/>
    </row>
    <row r="91" spans="1:24">
      <c r="B91" s="195">
        <v>755</v>
      </c>
      <c r="C91" s="195"/>
      <c r="D91" s="194"/>
      <c r="E91" s="196" t="s">
        <v>170</v>
      </c>
      <c r="F91" s="197">
        <f>SUM(I91+Q91)</f>
        <v>187812</v>
      </c>
      <c r="G91" s="197">
        <f>SUM(J91+R91)</f>
        <v>185802</v>
      </c>
      <c r="H91" s="198">
        <f t="shared" ref="H91:H93" si="47">SUM(G91/F91)</f>
        <v>0.98929780844674464</v>
      </c>
      <c r="I91" s="199">
        <f>SUM(I92)</f>
        <v>187812</v>
      </c>
      <c r="J91" s="199">
        <f>SUM(J92)</f>
        <v>185802</v>
      </c>
      <c r="K91" s="198">
        <f t="shared" ref="K91:K93" si="48">SUM(J91/I91)</f>
        <v>0.98929780844674464</v>
      </c>
      <c r="L91" s="200">
        <f>SUM(L92)</f>
        <v>0</v>
      </c>
      <c r="M91" s="200">
        <f t="shared" ref="M91:X91" si="49">SUM(M92)</f>
        <v>0</v>
      </c>
      <c r="N91" s="200">
        <f t="shared" si="49"/>
        <v>185802</v>
      </c>
      <c r="O91" s="238">
        <f t="shared" si="49"/>
        <v>0</v>
      </c>
      <c r="P91" s="200">
        <f t="shared" si="49"/>
        <v>0</v>
      </c>
      <c r="Q91" s="200">
        <f t="shared" si="49"/>
        <v>0</v>
      </c>
      <c r="R91" s="200">
        <f t="shared" si="49"/>
        <v>0</v>
      </c>
      <c r="S91" s="238">
        <f t="shared" si="49"/>
        <v>0</v>
      </c>
      <c r="T91" s="200">
        <f t="shared" si="49"/>
        <v>0</v>
      </c>
      <c r="U91" s="200">
        <f t="shared" si="49"/>
        <v>0</v>
      </c>
      <c r="V91" s="200">
        <f t="shared" si="49"/>
        <v>0</v>
      </c>
      <c r="W91" s="200">
        <f t="shared" si="49"/>
        <v>0</v>
      </c>
      <c r="X91" s="238">
        <f t="shared" si="49"/>
        <v>0</v>
      </c>
    </row>
    <row r="92" spans="1:24">
      <c r="B92" s="45"/>
      <c r="C92" s="45">
        <v>75515</v>
      </c>
      <c r="D92" s="72"/>
      <c r="E92" s="90" t="s">
        <v>171</v>
      </c>
      <c r="F92" s="95">
        <f t="shared" ref="F92:F93" si="50">SUM(I92+Q92)</f>
        <v>187812</v>
      </c>
      <c r="G92" s="95">
        <f t="shared" ref="G92:G93" si="51">SUM(J92+R92)</f>
        <v>185802</v>
      </c>
      <c r="H92" s="100">
        <f t="shared" si="47"/>
        <v>0.98929780844674464</v>
      </c>
      <c r="I92" s="129">
        <f>SUM(I93)</f>
        <v>187812</v>
      </c>
      <c r="J92" s="129">
        <f t="shared" ref="J92:X92" si="52">SUM(J93)</f>
        <v>185802</v>
      </c>
      <c r="K92" s="100">
        <f t="shared" si="48"/>
        <v>0.98929780844674464</v>
      </c>
      <c r="L92" s="140">
        <f t="shared" si="52"/>
        <v>0</v>
      </c>
      <c r="M92" s="158">
        <f t="shared" si="52"/>
        <v>0</v>
      </c>
      <c r="N92" s="140">
        <f t="shared" si="52"/>
        <v>185802</v>
      </c>
      <c r="O92" s="158">
        <f t="shared" si="52"/>
        <v>0</v>
      </c>
      <c r="P92" s="158">
        <f t="shared" si="52"/>
        <v>0</v>
      </c>
      <c r="Q92" s="119">
        <f t="shared" si="52"/>
        <v>0</v>
      </c>
      <c r="R92" s="140">
        <f t="shared" si="52"/>
        <v>0</v>
      </c>
      <c r="S92" s="234"/>
      <c r="T92" s="158">
        <f t="shared" si="52"/>
        <v>0</v>
      </c>
      <c r="U92" s="61">
        <f t="shared" si="52"/>
        <v>0</v>
      </c>
      <c r="V92" s="158">
        <f t="shared" si="52"/>
        <v>0</v>
      </c>
      <c r="W92" s="61">
        <f t="shared" si="52"/>
        <v>0</v>
      </c>
      <c r="X92" s="158">
        <f t="shared" si="52"/>
        <v>0</v>
      </c>
    </row>
    <row r="93" spans="1:24">
      <c r="B93" s="34"/>
      <c r="C93" s="34"/>
      <c r="D93" s="69" t="s">
        <v>27</v>
      </c>
      <c r="E93" s="81" t="s">
        <v>138</v>
      </c>
      <c r="F93" s="96">
        <f t="shared" si="50"/>
        <v>187812</v>
      </c>
      <c r="G93" s="96">
        <f t="shared" si="51"/>
        <v>185802</v>
      </c>
      <c r="H93" s="101">
        <f t="shared" si="47"/>
        <v>0.98929780844674464</v>
      </c>
      <c r="I93" s="128">
        <v>187812</v>
      </c>
      <c r="J93" s="128">
        <v>185802</v>
      </c>
      <c r="K93" s="101">
        <f t="shared" si="48"/>
        <v>0.98929780844674464</v>
      </c>
      <c r="L93" s="126"/>
      <c r="M93" s="143"/>
      <c r="N93" s="126">
        <v>185802</v>
      </c>
      <c r="O93" s="143"/>
      <c r="P93" s="143"/>
      <c r="Q93" s="106"/>
      <c r="R93" s="126"/>
      <c r="S93" s="235"/>
      <c r="T93" s="143"/>
      <c r="U93" s="50"/>
      <c r="V93" s="143"/>
      <c r="W93" s="50"/>
      <c r="X93" s="143"/>
    </row>
    <row r="94" spans="1:24" s="5" customFormat="1">
      <c r="A94" s="9"/>
      <c r="B94" s="36">
        <v>756</v>
      </c>
      <c r="C94" s="36"/>
      <c r="D94" s="70"/>
      <c r="E94" s="80" t="s">
        <v>145</v>
      </c>
      <c r="F94" s="97">
        <f t="shared" si="32"/>
        <v>13734894</v>
      </c>
      <c r="G94" s="97">
        <f t="shared" si="33"/>
        <v>13897068.549999999</v>
      </c>
      <c r="H94" s="102">
        <f t="shared" si="40"/>
        <v>1.0118074846445848</v>
      </c>
      <c r="I94" s="124">
        <f>SUM(I95+I99)</f>
        <v>13734894</v>
      </c>
      <c r="J94" s="124">
        <f>SUM(J95+J99)</f>
        <v>13897068.549999999</v>
      </c>
      <c r="K94" s="102">
        <f t="shared" si="41"/>
        <v>1.0118074846445848</v>
      </c>
      <c r="L94" s="124">
        <f t="shared" ref="L94:R94" si="53">SUM(L95+L99)</f>
        <v>0</v>
      </c>
      <c r="M94" s="145">
        <f t="shared" si="53"/>
        <v>0</v>
      </c>
      <c r="N94" s="124">
        <f t="shared" si="53"/>
        <v>0</v>
      </c>
      <c r="O94" s="145">
        <f t="shared" si="53"/>
        <v>0</v>
      </c>
      <c r="P94" s="145">
        <f t="shared" si="53"/>
        <v>0</v>
      </c>
      <c r="Q94" s="108">
        <f t="shared" si="53"/>
        <v>0</v>
      </c>
      <c r="R94" s="124">
        <f t="shared" si="53"/>
        <v>0</v>
      </c>
      <c r="S94" s="236"/>
      <c r="T94" s="145">
        <f>SUM(T95+T99)</f>
        <v>0</v>
      </c>
      <c r="U94" s="52">
        <f>SUM(U95+U99)</f>
        <v>0</v>
      </c>
      <c r="V94" s="145">
        <f>SUM(V95+V99)</f>
        <v>0</v>
      </c>
      <c r="W94" s="52">
        <f>SUM(W95+W99)</f>
        <v>0</v>
      </c>
      <c r="X94" s="145">
        <f>SUM(X95+X99)</f>
        <v>0</v>
      </c>
    </row>
    <row r="95" spans="1:24" s="6" customFormat="1">
      <c r="A95" s="202"/>
      <c r="B95" s="33"/>
      <c r="C95" s="33">
        <v>75618</v>
      </c>
      <c r="D95" s="66"/>
      <c r="E95" s="84" t="s">
        <v>38</v>
      </c>
      <c r="F95" s="95">
        <f t="shared" si="32"/>
        <v>332000</v>
      </c>
      <c r="G95" s="95">
        <f t="shared" si="33"/>
        <v>354751.35</v>
      </c>
      <c r="H95" s="100">
        <f t="shared" si="40"/>
        <v>1.0685281626506022</v>
      </c>
      <c r="I95" s="125">
        <f>SUM(I96:I98)</f>
        <v>332000</v>
      </c>
      <c r="J95" s="125">
        <f>SUM(J96:J98)</f>
        <v>354751.35</v>
      </c>
      <c r="K95" s="100">
        <f t="shared" si="41"/>
        <v>1.0685281626506022</v>
      </c>
      <c r="L95" s="125">
        <f t="shared" ref="L95:R95" si="54">SUM(L96:L98)</f>
        <v>0</v>
      </c>
      <c r="M95" s="147">
        <f t="shared" si="54"/>
        <v>0</v>
      </c>
      <c r="N95" s="125">
        <f t="shared" si="54"/>
        <v>0</v>
      </c>
      <c r="O95" s="147">
        <f t="shared" si="54"/>
        <v>0</v>
      </c>
      <c r="P95" s="147">
        <f t="shared" si="54"/>
        <v>0</v>
      </c>
      <c r="Q95" s="109">
        <f t="shared" si="54"/>
        <v>0</v>
      </c>
      <c r="R95" s="125">
        <f t="shared" si="54"/>
        <v>0</v>
      </c>
      <c r="S95" s="234"/>
      <c r="T95" s="147">
        <f>SUM(T96:T98)</f>
        <v>0</v>
      </c>
      <c r="U95" s="53">
        <f>SUM(U96:U98)</f>
        <v>0</v>
      </c>
      <c r="V95" s="147">
        <f>SUM(V96:V98)</f>
        <v>0</v>
      </c>
      <c r="W95" s="53">
        <f>SUM(W96:W98)</f>
        <v>0</v>
      </c>
      <c r="X95" s="147">
        <f>SUM(X96:X98)</f>
        <v>0</v>
      </c>
    </row>
    <row r="96" spans="1:24">
      <c r="B96" s="34"/>
      <c r="C96" s="34"/>
      <c r="D96" s="69" t="s">
        <v>39</v>
      </c>
      <c r="E96" s="81" t="s">
        <v>40</v>
      </c>
      <c r="F96" s="96">
        <f t="shared" si="32"/>
        <v>332000</v>
      </c>
      <c r="G96" s="96">
        <f t="shared" si="33"/>
        <v>354244.5</v>
      </c>
      <c r="H96" s="101">
        <f t="shared" si="40"/>
        <v>1.0670015060240965</v>
      </c>
      <c r="I96" s="123">
        <v>332000</v>
      </c>
      <c r="J96" s="123">
        <v>354244.5</v>
      </c>
      <c r="K96" s="101">
        <f t="shared" si="41"/>
        <v>1.0670015060240965</v>
      </c>
      <c r="L96" s="126"/>
      <c r="M96" s="143"/>
      <c r="N96" s="126"/>
      <c r="O96" s="143"/>
      <c r="P96" s="143"/>
      <c r="Q96" s="106"/>
      <c r="R96" s="126"/>
      <c r="S96" s="235"/>
      <c r="T96" s="143"/>
      <c r="U96" s="50"/>
      <c r="V96" s="143"/>
      <c r="W96" s="50"/>
      <c r="X96" s="143"/>
    </row>
    <row r="97" spans="1:25">
      <c r="B97" s="34"/>
      <c r="C97" s="34"/>
      <c r="D97" s="71" t="s">
        <v>184</v>
      </c>
      <c r="E97" s="81" t="s">
        <v>188</v>
      </c>
      <c r="F97" s="96">
        <v>0</v>
      </c>
      <c r="G97" s="96">
        <f t="shared" si="33"/>
        <v>462.8</v>
      </c>
      <c r="H97" s="101"/>
      <c r="I97" s="123">
        <v>0</v>
      </c>
      <c r="J97" s="123">
        <v>462.8</v>
      </c>
      <c r="K97" s="101"/>
      <c r="L97" s="126"/>
      <c r="M97" s="143"/>
      <c r="N97" s="126"/>
      <c r="O97" s="143"/>
      <c r="P97" s="143"/>
      <c r="Q97" s="106"/>
      <c r="R97" s="126"/>
      <c r="S97" s="235"/>
      <c r="T97" s="143"/>
      <c r="U97" s="50"/>
      <c r="V97" s="143"/>
      <c r="W97" s="50"/>
      <c r="X97" s="143"/>
    </row>
    <row r="98" spans="1:25">
      <c r="B98" s="34"/>
      <c r="C98" s="34"/>
      <c r="D98" s="69" t="s">
        <v>29</v>
      </c>
      <c r="E98" s="81" t="s">
        <v>168</v>
      </c>
      <c r="F98" s="96">
        <f t="shared" si="32"/>
        <v>0</v>
      </c>
      <c r="G98" s="96">
        <f t="shared" si="33"/>
        <v>44.05</v>
      </c>
      <c r="H98" s="101"/>
      <c r="I98" s="127">
        <v>0</v>
      </c>
      <c r="J98" s="127">
        <v>44.05</v>
      </c>
      <c r="K98" s="101"/>
      <c r="L98" s="126"/>
      <c r="M98" s="143"/>
      <c r="N98" s="126"/>
      <c r="O98" s="143"/>
      <c r="P98" s="143"/>
      <c r="Q98" s="106"/>
      <c r="R98" s="126"/>
      <c r="S98" s="235"/>
      <c r="T98" s="143"/>
      <c r="U98" s="50"/>
      <c r="V98" s="143"/>
      <c r="W98" s="50"/>
      <c r="X98" s="143"/>
    </row>
    <row r="99" spans="1:25" s="6" customFormat="1">
      <c r="A99" s="202"/>
      <c r="B99" s="39"/>
      <c r="C99" s="39">
        <v>75622</v>
      </c>
      <c r="D99" s="66"/>
      <c r="E99" s="85" t="s">
        <v>144</v>
      </c>
      <c r="F99" s="95">
        <f t="shared" si="32"/>
        <v>13402894</v>
      </c>
      <c r="G99" s="95">
        <f t="shared" si="33"/>
        <v>13542317.199999999</v>
      </c>
      <c r="H99" s="100">
        <f t="shared" si="40"/>
        <v>1.0104024697949561</v>
      </c>
      <c r="I99" s="131">
        <f>SUM(I100:I101)</f>
        <v>13402894</v>
      </c>
      <c r="J99" s="131">
        <f t="shared" ref="J99:X99" si="55">SUM(J100:J101)</f>
        <v>13542317.199999999</v>
      </c>
      <c r="K99" s="100">
        <f t="shared" si="41"/>
        <v>1.0104024697949561</v>
      </c>
      <c r="L99" s="131">
        <f t="shared" si="55"/>
        <v>0</v>
      </c>
      <c r="M99" s="151">
        <f t="shared" si="55"/>
        <v>0</v>
      </c>
      <c r="N99" s="131">
        <f t="shared" si="55"/>
        <v>0</v>
      </c>
      <c r="O99" s="151">
        <f t="shared" si="55"/>
        <v>0</v>
      </c>
      <c r="P99" s="151">
        <f t="shared" si="55"/>
        <v>0</v>
      </c>
      <c r="Q99" s="115">
        <f t="shared" si="55"/>
        <v>0</v>
      </c>
      <c r="R99" s="131">
        <f t="shared" si="55"/>
        <v>0</v>
      </c>
      <c r="S99" s="234"/>
      <c r="T99" s="151">
        <f t="shared" si="55"/>
        <v>0</v>
      </c>
      <c r="U99" s="57">
        <f t="shared" si="55"/>
        <v>0</v>
      </c>
      <c r="V99" s="151">
        <f t="shared" si="55"/>
        <v>0</v>
      </c>
      <c r="W99" s="57">
        <f t="shared" si="55"/>
        <v>0</v>
      </c>
      <c r="X99" s="151">
        <f t="shared" si="55"/>
        <v>0</v>
      </c>
    </row>
    <row r="100" spans="1:25">
      <c r="B100" s="34"/>
      <c r="C100" s="34"/>
      <c r="D100" s="69" t="s">
        <v>41</v>
      </c>
      <c r="E100" s="78" t="s">
        <v>42</v>
      </c>
      <c r="F100" s="96">
        <f t="shared" si="32"/>
        <v>13071784</v>
      </c>
      <c r="G100" s="96">
        <f t="shared" si="33"/>
        <v>13204591</v>
      </c>
      <c r="H100" s="101">
        <f t="shared" si="40"/>
        <v>1.0101598221023236</v>
      </c>
      <c r="I100" s="130">
        <v>13071784</v>
      </c>
      <c r="J100" s="130">
        <v>13204591</v>
      </c>
      <c r="K100" s="101">
        <f t="shared" si="41"/>
        <v>1.0101598221023236</v>
      </c>
      <c r="L100" s="126"/>
      <c r="M100" s="143"/>
      <c r="N100" s="126"/>
      <c r="O100" s="143"/>
      <c r="P100" s="143"/>
      <c r="Q100" s="106"/>
      <c r="R100" s="126"/>
      <c r="S100" s="235"/>
      <c r="T100" s="143"/>
      <c r="U100" s="50"/>
      <c r="V100" s="143"/>
      <c r="W100" s="50"/>
      <c r="X100" s="143"/>
    </row>
    <row r="101" spans="1:25">
      <c r="B101" s="34"/>
      <c r="C101" s="34"/>
      <c r="D101" s="69" t="s">
        <v>43</v>
      </c>
      <c r="E101" s="78" t="s">
        <v>44</v>
      </c>
      <c r="F101" s="96">
        <f t="shared" si="32"/>
        <v>331110</v>
      </c>
      <c r="G101" s="96">
        <f t="shared" si="33"/>
        <v>337726.2</v>
      </c>
      <c r="H101" s="101">
        <f t="shared" si="40"/>
        <v>1.0199818791338227</v>
      </c>
      <c r="I101" s="130">
        <v>331110</v>
      </c>
      <c r="J101" s="130">
        <v>337726.2</v>
      </c>
      <c r="K101" s="101">
        <f t="shared" si="41"/>
        <v>1.0199818791338227</v>
      </c>
      <c r="L101" s="126"/>
      <c r="M101" s="143"/>
      <c r="N101" s="126"/>
      <c r="O101" s="143"/>
      <c r="P101" s="143"/>
      <c r="Q101" s="106"/>
      <c r="R101" s="126"/>
      <c r="S101" s="235"/>
      <c r="T101" s="143"/>
      <c r="U101" s="50"/>
      <c r="V101" s="143"/>
      <c r="W101" s="50"/>
      <c r="X101" s="143"/>
    </row>
    <row r="102" spans="1:25" s="5" customFormat="1">
      <c r="A102" s="9"/>
      <c r="B102" s="36">
        <v>758</v>
      </c>
      <c r="C102" s="36"/>
      <c r="D102" s="70"/>
      <c r="E102" s="80" t="s">
        <v>45</v>
      </c>
      <c r="F102" s="97">
        <f>SUM(I102+Q102)</f>
        <v>35447733</v>
      </c>
      <c r="G102" s="97">
        <f t="shared" si="33"/>
        <v>35451899.75</v>
      </c>
      <c r="H102" s="102">
        <f t="shared" si="40"/>
        <v>1.0001175463040188</v>
      </c>
      <c r="I102" s="124">
        <f>SUM(I103+I105+I107+I109+I113)</f>
        <v>35440660</v>
      </c>
      <c r="J102" s="124">
        <f>SUM(J103+J105+J107+J109+J113)</f>
        <v>35444825.950000003</v>
      </c>
      <c r="K102" s="102">
        <f t="shared" si="41"/>
        <v>1.0001175471901484</v>
      </c>
      <c r="L102" s="124">
        <f t="shared" ref="L102:Q102" si="56">SUM(L103+L107+L109+L113)</f>
        <v>0</v>
      </c>
      <c r="M102" s="145">
        <f t="shared" si="56"/>
        <v>0</v>
      </c>
      <c r="N102" s="124">
        <f t="shared" si="56"/>
        <v>0</v>
      </c>
      <c r="O102" s="145">
        <f t="shared" si="56"/>
        <v>0</v>
      </c>
      <c r="P102" s="145">
        <f t="shared" si="56"/>
        <v>0</v>
      </c>
      <c r="Q102" s="108">
        <f t="shared" si="56"/>
        <v>7073</v>
      </c>
      <c r="R102" s="124">
        <f t="shared" ref="R102" si="57">SUM(R103+R107+R109+R113)</f>
        <v>7073.8</v>
      </c>
      <c r="S102" s="236">
        <f t="shared" si="42"/>
        <v>1.000113106178425</v>
      </c>
      <c r="T102" s="145">
        <f>SUM(T103+T107+T109+T113)</f>
        <v>0</v>
      </c>
      <c r="U102" s="52">
        <f>SUM(U103+U107+U109+U113)</f>
        <v>0</v>
      </c>
      <c r="V102" s="145">
        <f>SUM(V103+V107+V109+V113)</f>
        <v>0</v>
      </c>
      <c r="W102" s="52">
        <f>SUM(W103+W107+W109+W113)</f>
        <v>0</v>
      </c>
      <c r="X102" s="145">
        <f>SUM(X103+X107+X109+X113)</f>
        <v>0</v>
      </c>
    </row>
    <row r="103" spans="1:25" s="6" customFormat="1">
      <c r="A103" s="202"/>
      <c r="B103" s="39"/>
      <c r="C103" s="39">
        <v>75801</v>
      </c>
      <c r="D103" s="66"/>
      <c r="E103" s="86" t="s">
        <v>146</v>
      </c>
      <c r="F103" s="95">
        <f t="shared" si="32"/>
        <v>31835422</v>
      </c>
      <c r="G103" s="95">
        <f t="shared" si="33"/>
        <v>31835422</v>
      </c>
      <c r="H103" s="100">
        <f t="shared" si="40"/>
        <v>1</v>
      </c>
      <c r="I103" s="122">
        <f>SUM(I104)</f>
        <v>31835422</v>
      </c>
      <c r="J103" s="131">
        <f t="shared" ref="J103:X103" si="58">SUM(J104)</f>
        <v>31835422</v>
      </c>
      <c r="K103" s="100">
        <f t="shared" si="41"/>
        <v>1</v>
      </c>
      <c r="L103" s="131">
        <f t="shared" si="58"/>
        <v>0</v>
      </c>
      <c r="M103" s="151">
        <f t="shared" si="58"/>
        <v>0</v>
      </c>
      <c r="N103" s="131">
        <f t="shared" si="58"/>
        <v>0</v>
      </c>
      <c r="O103" s="151">
        <f t="shared" si="58"/>
        <v>0</v>
      </c>
      <c r="P103" s="151">
        <f t="shared" si="58"/>
        <v>0</v>
      </c>
      <c r="Q103" s="115">
        <f t="shared" si="58"/>
        <v>0</v>
      </c>
      <c r="R103" s="131">
        <f t="shared" si="58"/>
        <v>0</v>
      </c>
      <c r="S103" s="234"/>
      <c r="T103" s="151">
        <f t="shared" si="58"/>
        <v>0</v>
      </c>
      <c r="U103" s="57">
        <f t="shared" si="58"/>
        <v>0</v>
      </c>
      <c r="V103" s="151">
        <f t="shared" si="58"/>
        <v>0</v>
      </c>
      <c r="W103" s="57">
        <f t="shared" si="58"/>
        <v>0</v>
      </c>
      <c r="X103" s="151">
        <f t="shared" si="58"/>
        <v>0</v>
      </c>
    </row>
    <row r="104" spans="1:25">
      <c r="B104" s="34"/>
      <c r="C104" s="34"/>
      <c r="D104" s="69" t="s">
        <v>46</v>
      </c>
      <c r="E104" s="81" t="s">
        <v>47</v>
      </c>
      <c r="F104" s="96">
        <f t="shared" si="32"/>
        <v>31835422</v>
      </c>
      <c r="G104" s="96">
        <f t="shared" si="33"/>
        <v>31835422</v>
      </c>
      <c r="H104" s="101">
        <f t="shared" si="40"/>
        <v>1</v>
      </c>
      <c r="I104" s="128">
        <v>31835422</v>
      </c>
      <c r="J104" s="128">
        <v>31835422</v>
      </c>
      <c r="K104" s="101">
        <f t="shared" si="41"/>
        <v>1</v>
      </c>
      <c r="L104" s="126"/>
      <c r="M104" s="143"/>
      <c r="N104" s="126"/>
      <c r="O104" s="143"/>
      <c r="P104" s="143"/>
      <c r="Q104" s="106"/>
      <c r="R104" s="126"/>
      <c r="S104" s="235"/>
      <c r="T104" s="143"/>
      <c r="U104" s="50"/>
      <c r="V104" s="143"/>
      <c r="W104" s="50"/>
      <c r="X104" s="143"/>
    </row>
    <row r="105" spans="1:25">
      <c r="B105" s="37"/>
      <c r="C105" s="37">
        <v>75802</v>
      </c>
      <c r="D105" s="72"/>
      <c r="E105" s="83" t="s">
        <v>118</v>
      </c>
      <c r="F105" s="95">
        <f t="shared" si="32"/>
        <v>56961</v>
      </c>
      <c r="G105" s="95">
        <f t="shared" si="33"/>
        <v>56961</v>
      </c>
      <c r="H105" s="100">
        <f t="shared" si="40"/>
        <v>1</v>
      </c>
      <c r="I105" s="129">
        <f>SUM(I106)</f>
        <v>56961</v>
      </c>
      <c r="J105" s="129">
        <f>SUM(J106)</f>
        <v>56961</v>
      </c>
      <c r="K105" s="100">
        <f t="shared" si="41"/>
        <v>1</v>
      </c>
      <c r="L105" s="129">
        <f t="shared" ref="L105" si="59">SUM(L103:L104)</f>
        <v>0</v>
      </c>
      <c r="M105" s="148">
        <f t="shared" ref="M105" si="60">SUM(M103:M104)</f>
        <v>0</v>
      </c>
      <c r="N105" s="129">
        <f t="shared" ref="N105" si="61">SUM(N103:N104)</f>
        <v>0</v>
      </c>
      <c r="O105" s="148">
        <f t="shared" ref="O105" si="62">SUM(O103:O104)</f>
        <v>0</v>
      </c>
      <c r="P105" s="148">
        <f t="shared" ref="P105" si="63">SUM(P103:P104)</f>
        <v>0</v>
      </c>
      <c r="Q105" s="112">
        <f t="shared" ref="Q105" si="64">SUM(Q103:Q104)</f>
        <v>0</v>
      </c>
      <c r="R105" s="129">
        <f t="shared" ref="R105" si="65">SUM(R103:R104)</f>
        <v>0</v>
      </c>
      <c r="S105" s="234"/>
      <c r="T105" s="148">
        <f t="shared" ref="T105" si="66">SUM(T103:T104)</f>
        <v>0</v>
      </c>
      <c r="U105" s="54">
        <f t="shared" ref="U105" si="67">SUM(U103:U104)</f>
        <v>0</v>
      </c>
      <c r="V105" s="148">
        <f t="shared" ref="V105" si="68">SUM(V103:V104)</f>
        <v>0</v>
      </c>
      <c r="W105" s="54">
        <f t="shared" ref="W105" si="69">SUM(W103:W104)</f>
        <v>0</v>
      </c>
      <c r="X105" s="148">
        <f t="shared" ref="X105" si="70">SUM(X103:X104)</f>
        <v>0</v>
      </c>
      <c r="Y105" s="23"/>
    </row>
    <row r="106" spans="1:25">
      <c r="B106" s="34"/>
      <c r="C106" s="34"/>
      <c r="D106" s="69" t="s">
        <v>115</v>
      </c>
      <c r="E106" s="87" t="s">
        <v>117</v>
      </c>
      <c r="F106" s="96">
        <f t="shared" si="32"/>
        <v>56961</v>
      </c>
      <c r="G106" s="96">
        <f t="shared" si="33"/>
        <v>56961</v>
      </c>
      <c r="H106" s="101">
        <f t="shared" si="40"/>
        <v>1</v>
      </c>
      <c r="I106" s="128">
        <v>56961</v>
      </c>
      <c r="J106" s="128">
        <v>56961</v>
      </c>
      <c r="K106" s="101">
        <f t="shared" si="41"/>
        <v>1</v>
      </c>
      <c r="L106" s="126"/>
      <c r="M106" s="143"/>
      <c r="N106" s="126"/>
      <c r="O106" s="143"/>
      <c r="P106" s="143"/>
      <c r="Q106" s="106"/>
      <c r="R106" s="126"/>
      <c r="S106" s="235"/>
      <c r="T106" s="143"/>
      <c r="U106" s="50"/>
      <c r="V106" s="143"/>
      <c r="W106" s="50"/>
      <c r="X106" s="143"/>
    </row>
    <row r="107" spans="1:25" s="6" customFormat="1">
      <c r="A107" s="202"/>
      <c r="B107" s="33"/>
      <c r="C107" s="33">
        <v>75803</v>
      </c>
      <c r="D107" s="66"/>
      <c r="E107" s="77" t="s">
        <v>147</v>
      </c>
      <c r="F107" s="95">
        <f t="shared" si="32"/>
        <v>3169144</v>
      </c>
      <c r="G107" s="95">
        <f t="shared" si="33"/>
        <v>3169144</v>
      </c>
      <c r="H107" s="100">
        <f t="shared" si="40"/>
        <v>1</v>
      </c>
      <c r="I107" s="122">
        <f>SUM(I108)</f>
        <v>3169144</v>
      </c>
      <c r="J107" s="122">
        <f t="shared" ref="J107:X107" si="71">SUM(J108)</f>
        <v>3169144</v>
      </c>
      <c r="K107" s="100">
        <f t="shared" si="41"/>
        <v>1</v>
      </c>
      <c r="L107" s="122">
        <f t="shared" si="71"/>
        <v>0</v>
      </c>
      <c r="M107" s="142">
        <f t="shared" si="71"/>
        <v>0</v>
      </c>
      <c r="N107" s="122">
        <f t="shared" si="71"/>
        <v>0</v>
      </c>
      <c r="O107" s="142">
        <f t="shared" si="71"/>
        <v>0</v>
      </c>
      <c r="P107" s="142">
        <f t="shared" si="71"/>
        <v>0</v>
      </c>
      <c r="Q107" s="105">
        <f t="shared" si="71"/>
        <v>0</v>
      </c>
      <c r="R107" s="122">
        <f t="shared" si="71"/>
        <v>0</v>
      </c>
      <c r="S107" s="234"/>
      <c r="T107" s="142">
        <f t="shared" si="71"/>
        <v>0</v>
      </c>
      <c r="U107" s="49">
        <f t="shared" si="71"/>
        <v>0</v>
      </c>
      <c r="V107" s="142">
        <f t="shared" si="71"/>
        <v>0</v>
      </c>
      <c r="W107" s="49">
        <f t="shared" si="71"/>
        <v>0</v>
      </c>
      <c r="X107" s="142">
        <f t="shared" si="71"/>
        <v>0</v>
      </c>
    </row>
    <row r="108" spans="1:25">
      <c r="B108" s="34"/>
      <c r="C108" s="34"/>
      <c r="D108" s="69" t="s">
        <v>46</v>
      </c>
      <c r="E108" s="81" t="s">
        <v>47</v>
      </c>
      <c r="F108" s="96">
        <f t="shared" si="32"/>
        <v>3169144</v>
      </c>
      <c r="G108" s="96">
        <f t="shared" si="33"/>
        <v>3169144</v>
      </c>
      <c r="H108" s="101">
        <f t="shared" si="40"/>
        <v>1</v>
      </c>
      <c r="I108" s="128">
        <v>3169144</v>
      </c>
      <c r="J108" s="128">
        <v>3169144</v>
      </c>
      <c r="K108" s="101">
        <f t="shared" si="41"/>
        <v>1</v>
      </c>
      <c r="L108" s="126"/>
      <c r="M108" s="143"/>
      <c r="N108" s="126"/>
      <c r="O108" s="143"/>
      <c r="P108" s="143"/>
      <c r="Q108" s="106"/>
      <c r="R108" s="126"/>
      <c r="S108" s="235"/>
      <c r="T108" s="143"/>
      <c r="U108" s="50"/>
      <c r="V108" s="143"/>
      <c r="W108" s="50"/>
      <c r="X108" s="143"/>
    </row>
    <row r="109" spans="1:25" s="6" customFormat="1">
      <c r="A109" s="202"/>
      <c r="B109" s="33"/>
      <c r="C109" s="33">
        <v>75814</v>
      </c>
      <c r="D109" s="66"/>
      <c r="E109" s="77" t="s">
        <v>49</v>
      </c>
      <c r="F109" s="95">
        <f t="shared" si="32"/>
        <v>87036</v>
      </c>
      <c r="G109" s="95">
        <f t="shared" si="33"/>
        <v>91202.750000000015</v>
      </c>
      <c r="H109" s="100">
        <f t="shared" si="40"/>
        <v>1.0478738682843882</v>
      </c>
      <c r="I109" s="122">
        <f>SUM(I110:I112)</f>
        <v>79963</v>
      </c>
      <c r="J109" s="122">
        <f t="shared" ref="J109:X109" si="72">SUM(J110:J112)</f>
        <v>84128.950000000012</v>
      </c>
      <c r="K109" s="100">
        <f t="shared" si="41"/>
        <v>1.0520984705426262</v>
      </c>
      <c r="L109" s="122">
        <f t="shared" si="72"/>
        <v>0</v>
      </c>
      <c r="M109" s="142">
        <f t="shared" si="72"/>
        <v>0</v>
      </c>
      <c r="N109" s="122">
        <f t="shared" si="72"/>
        <v>0</v>
      </c>
      <c r="O109" s="142">
        <f t="shared" si="72"/>
        <v>0</v>
      </c>
      <c r="P109" s="142">
        <f t="shared" si="72"/>
        <v>0</v>
      </c>
      <c r="Q109" s="105">
        <f t="shared" si="72"/>
        <v>7073</v>
      </c>
      <c r="R109" s="122">
        <f t="shared" si="72"/>
        <v>7073.8</v>
      </c>
      <c r="S109" s="234">
        <f t="shared" si="42"/>
        <v>1.000113106178425</v>
      </c>
      <c r="T109" s="142">
        <f t="shared" si="72"/>
        <v>0</v>
      </c>
      <c r="U109" s="49">
        <f t="shared" si="72"/>
        <v>0</v>
      </c>
      <c r="V109" s="142">
        <f t="shared" si="72"/>
        <v>0</v>
      </c>
      <c r="W109" s="49">
        <f t="shared" si="72"/>
        <v>0</v>
      </c>
      <c r="X109" s="142">
        <f t="shared" si="72"/>
        <v>0</v>
      </c>
    </row>
    <row r="110" spans="1:25">
      <c r="B110" s="34"/>
      <c r="C110" s="34"/>
      <c r="D110" s="69" t="s">
        <v>29</v>
      </c>
      <c r="E110" s="78" t="s">
        <v>168</v>
      </c>
      <c r="F110" s="96">
        <f t="shared" si="32"/>
        <v>8299</v>
      </c>
      <c r="G110" s="96">
        <f t="shared" si="33"/>
        <v>10051.85</v>
      </c>
      <c r="H110" s="101">
        <f t="shared" si="40"/>
        <v>1.21121219424027</v>
      </c>
      <c r="I110" s="128">
        <v>8299</v>
      </c>
      <c r="J110" s="128">
        <v>10051.85</v>
      </c>
      <c r="K110" s="101">
        <f t="shared" si="41"/>
        <v>1.21121219424027</v>
      </c>
      <c r="L110" s="126"/>
      <c r="M110" s="143"/>
      <c r="N110" s="126"/>
      <c r="O110" s="143"/>
      <c r="P110" s="143"/>
      <c r="Q110" s="106"/>
      <c r="R110" s="126"/>
      <c r="S110" s="235"/>
      <c r="T110" s="143"/>
      <c r="U110" s="50"/>
      <c r="V110" s="143"/>
      <c r="W110" s="50"/>
      <c r="X110" s="143"/>
    </row>
    <row r="111" spans="1:25">
      <c r="B111" s="34"/>
      <c r="C111" s="34"/>
      <c r="D111" s="69" t="s">
        <v>7</v>
      </c>
      <c r="E111" s="78" t="s">
        <v>8</v>
      </c>
      <c r="F111" s="96">
        <f t="shared" si="32"/>
        <v>71664</v>
      </c>
      <c r="G111" s="96">
        <f t="shared" si="33"/>
        <v>74077.100000000006</v>
      </c>
      <c r="H111" s="101">
        <f t="shared" si="40"/>
        <v>1.0336724157177943</v>
      </c>
      <c r="I111" s="128">
        <v>71664</v>
      </c>
      <c r="J111" s="128">
        <v>74077.100000000006</v>
      </c>
      <c r="K111" s="101">
        <f t="shared" si="41"/>
        <v>1.0336724157177943</v>
      </c>
      <c r="L111" s="126"/>
      <c r="M111" s="143"/>
      <c r="N111" s="126"/>
      <c r="O111" s="143"/>
      <c r="P111" s="143"/>
      <c r="Q111" s="106"/>
      <c r="R111" s="126"/>
      <c r="S111" s="235"/>
      <c r="T111" s="143"/>
      <c r="U111" s="50"/>
      <c r="V111" s="143"/>
      <c r="W111" s="50"/>
      <c r="X111" s="143"/>
    </row>
    <row r="112" spans="1:25">
      <c r="B112" s="34"/>
      <c r="C112" s="34"/>
      <c r="D112" s="69" t="s">
        <v>132</v>
      </c>
      <c r="E112" s="78" t="s">
        <v>148</v>
      </c>
      <c r="F112" s="96">
        <f t="shared" si="32"/>
        <v>7073</v>
      </c>
      <c r="G112" s="96">
        <f t="shared" si="33"/>
        <v>7073.8</v>
      </c>
      <c r="H112" s="101">
        <f t="shared" si="40"/>
        <v>1.000113106178425</v>
      </c>
      <c r="I112" s="128"/>
      <c r="J112" s="128"/>
      <c r="K112" s="101"/>
      <c r="L112" s="126"/>
      <c r="M112" s="143"/>
      <c r="N112" s="126"/>
      <c r="O112" s="143"/>
      <c r="P112" s="143"/>
      <c r="Q112" s="106">
        <v>7073</v>
      </c>
      <c r="R112" s="126">
        <v>7073.8</v>
      </c>
      <c r="S112" s="235">
        <f t="shared" si="42"/>
        <v>1.000113106178425</v>
      </c>
      <c r="T112" s="143"/>
      <c r="U112" s="50"/>
      <c r="V112" s="143"/>
      <c r="W112" s="50"/>
      <c r="X112" s="143"/>
    </row>
    <row r="113" spans="1:24" s="6" customFormat="1">
      <c r="A113" s="202"/>
      <c r="B113" s="33"/>
      <c r="C113" s="33">
        <v>75832</v>
      </c>
      <c r="D113" s="66"/>
      <c r="E113" s="77" t="s">
        <v>48</v>
      </c>
      <c r="F113" s="95">
        <f t="shared" si="32"/>
        <v>299170</v>
      </c>
      <c r="G113" s="95">
        <f t="shared" si="33"/>
        <v>299170</v>
      </c>
      <c r="H113" s="100">
        <f t="shared" si="40"/>
        <v>1</v>
      </c>
      <c r="I113" s="122">
        <f>SUM(I114)</f>
        <v>299170</v>
      </c>
      <c r="J113" s="122">
        <f t="shared" ref="J113:X113" si="73">SUM(J114)</f>
        <v>299170</v>
      </c>
      <c r="K113" s="100">
        <f t="shared" si="41"/>
        <v>1</v>
      </c>
      <c r="L113" s="122">
        <f t="shared" si="73"/>
        <v>0</v>
      </c>
      <c r="M113" s="142">
        <f t="shared" si="73"/>
        <v>0</v>
      </c>
      <c r="N113" s="122">
        <f t="shared" si="73"/>
        <v>0</v>
      </c>
      <c r="O113" s="142">
        <f t="shared" si="73"/>
        <v>0</v>
      </c>
      <c r="P113" s="142">
        <f t="shared" si="73"/>
        <v>0</v>
      </c>
      <c r="Q113" s="105">
        <f t="shared" si="73"/>
        <v>0</v>
      </c>
      <c r="R113" s="122">
        <f t="shared" si="73"/>
        <v>0</v>
      </c>
      <c r="S113" s="234"/>
      <c r="T113" s="142">
        <f t="shared" si="73"/>
        <v>0</v>
      </c>
      <c r="U113" s="49">
        <f t="shared" si="73"/>
        <v>0</v>
      </c>
      <c r="V113" s="142">
        <f t="shared" si="73"/>
        <v>0</v>
      </c>
      <c r="W113" s="49">
        <f t="shared" si="73"/>
        <v>0</v>
      </c>
      <c r="X113" s="142">
        <f t="shared" si="73"/>
        <v>0</v>
      </c>
    </row>
    <row r="114" spans="1:24">
      <c r="B114" s="34"/>
      <c r="C114" s="34"/>
      <c r="D114" s="69" t="s">
        <v>46</v>
      </c>
      <c r="E114" s="81" t="s">
        <v>47</v>
      </c>
      <c r="F114" s="96">
        <f t="shared" si="32"/>
        <v>299170</v>
      </c>
      <c r="G114" s="96">
        <f t="shared" si="33"/>
        <v>299170</v>
      </c>
      <c r="H114" s="101">
        <f t="shared" si="40"/>
        <v>1</v>
      </c>
      <c r="I114" s="128">
        <v>299170</v>
      </c>
      <c r="J114" s="128">
        <v>299170</v>
      </c>
      <c r="K114" s="101">
        <f t="shared" si="41"/>
        <v>1</v>
      </c>
      <c r="L114" s="126"/>
      <c r="M114" s="143"/>
      <c r="N114" s="126"/>
      <c r="O114" s="143"/>
      <c r="P114" s="143"/>
      <c r="Q114" s="106"/>
      <c r="R114" s="126"/>
      <c r="S114" s="235"/>
      <c r="T114" s="143"/>
      <c r="U114" s="50"/>
      <c r="V114" s="143"/>
      <c r="W114" s="50"/>
      <c r="X114" s="143"/>
    </row>
    <row r="115" spans="1:24" s="5" customFormat="1">
      <c r="A115" s="9"/>
      <c r="B115" s="36">
        <v>801</v>
      </c>
      <c r="C115" s="36"/>
      <c r="D115" s="70"/>
      <c r="E115" s="80" t="s">
        <v>50</v>
      </c>
      <c r="F115" s="97">
        <f>SUM(I115+Q115)</f>
        <v>4424798</v>
      </c>
      <c r="G115" s="97">
        <f>SUM(J115+R115)</f>
        <v>3514229.4400000004</v>
      </c>
      <c r="H115" s="102">
        <f t="shared" si="40"/>
        <v>0.79421240020448403</v>
      </c>
      <c r="I115" s="97">
        <f>SUM(I116+I124+I131+I141+I154+I157+I163+I127+I129+I159+I161)</f>
        <v>4056160</v>
      </c>
      <c r="J115" s="97">
        <f>SUM(J116+J124+J131+J141+J154+J157+J163+J127+J129+J159+J161)</f>
        <v>3164450.1400000006</v>
      </c>
      <c r="K115" s="102">
        <f t="shared" si="41"/>
        <v>0.78015910121888699</v>
      </c>
      <c r="L115" s="97">
        <f t="shared" ref="L115:R115" si="74">SUM(L116+L124+L131+L141+L154+L157+L163+L127+L129)</f>
        <v>2343283.73</v>
      </c>
      <c r="M115" s="97">
        <f t="shared" si="74"/>
        <v>0</v>
      </c>
      <c r="N115" s="97">
        <f t="shared" si="74"/>
        <v>40578.080000000002</v>
      </c>
      <c r="O115" s="144">
        <f t="shared" si="74"/>
        <v>15000</v>
      </c>
      <c r="P115" s="144">
        <f t="shared" si="74"/>
        <v>0</v>
      </c>
      <c r="Q115" s="107">
        <f t="shared" si="74"/>
        <v>368638</v>
      </c>
      <c r="R115" s="97">
        <f t="shared" si="74"/>
        <v>349779.30000000005</v>
      </c>
      <c r="S115" s="236">
        <f t="shared" si="42"/>
        <v>0.94884222462144452</v>
      </c>
      <c r="T115" s="144">
        <f>SUM(T116+T124+T131+T141+T154+T157+T163)</f>
        <v>20385.710000000003</v>
      </c>
      <c r="U115" s="51">
        <f>SUM(U116+U124+U131+U141+U154+U157+U163)</f>
        <v>0</v>
      </c>
      <c r="V115" s="144">
        <f>SUM(V116+V124+V131+V141+V154+V157+V163)</f>
        <v>0</v>
      </c>
      <c r="W115" s="51">
        <f>SUM(W116+W124+W131+W141+W154+W157+W163)</f>
        <v>0</v>
      </c>
      <c r="X115" s="144">
        <f>SUM(X116+X124+X131+X141+X154+X157+X163)</f>
        <v>0</v>
      </c>
    </row>
    <row r="116" spans="1:24" s="6" customFormat="1">
      <c r="A116" s="202"/>
      <c r="B116" s="33"/>
      <c r="C116" s="33">
        <v>80102</v>
      </c>
      <c r="D116" s="66"/>
      <c r="E116" s="84" t="s">
        <v>51</v>
      </c>
      <c r="F116" s="95">
        <f t="shared" si="32"/>
        <v>260163</v>
      </c>
      <c r="G116" s="95">
        <f t="shared" si="33"/>
        <v>262342.58999999997</v>
      </c>
      <c r="H116" s="100">
        <f t="shared" si="40"/>
        <v>1.0083777862340146</v>
      </c>
      <c r="I116" s="122">
        <f>SUM(I117:I123)</f>
        <v>260163</v>
      </c>
      <c r="J116" s="122">
        <f>SUM(J117:J123)</f>
        <v>262342.58999999997</v>
      </c>
      <c r="K116" s="100">
        <f t="shared" si="41"/>
        <v>1.0083777862340146</v>
      </c>
      <c r="L116" s="122">
        <f t="shared" ref="L116:R116" si="75">SUM(L117:L123)</f>
        <v>0</v>
      </c>
      <c r="M116" s="142">
        <f t="shared" si="75"/>
        <v>0</v>
      </c>
      <c r="N116" s="122">
        <f t="shared" si="75"/>
        <v>29665.79</v>
      </c>
      <c r="O116" s="142">
        <f t="shared" si="75"/>
        <v>0</v>
      </c>
      <c r="P116" s="142">
        <f t="shared" si="75"/>
        <v>0</v>
      </c>
      <c r="Q116" s="105">
        <f t="shared" si="75"/>
        <v>0</v>
      </c>
      <c r="R116" s="122">
        <f t="shared" si="75"/>
        <v>0</v>
      </c>
      <c r="S116" s="234"/>
      <c r="T116" s="142">
        <f>SUM(T117:T123)</f>
        <v>0</v>
      </c>
      <c r="U116" s="49">
        <f>SUM(U117:U123)</f>
        <v>0</v>
      </c>
      <c r="V116" s="142">
        <f>SUM(V117:V123)</f>
        <v>0</v>
      </c>
      <c r="W116" s="49">
        <f>SUM(W117:W123)</f>
        <v>0</v>
      </c>
      <c r="X116" s="142">
        <f>SUM(X117:X123)</f>
        <v>0</v>
      </c>
    </row>
    <row r="117" spans="1:24">
      <c r="B117" s="34"/>
      <c r="C117" s="34"/>
      <c r="D117" s="71" t="s">
        <v>12</v>
      </c>
      <c r="E117" s="81" t="s">
        <v>13</v>
      </c>
      <c r="F117" s="96">
        <f t="shared" si="32"/>
        <v>48</v>
      </c>
      <c r="G117" s="96">
        <f t="shared" si="33"/>
        <v>9</v>
      </c>
      <c r="H117" s="101">
        <f>SUM(G117/F117)</f>
        <v>0.1875</v>
      </c>
      <c r="I117" s="128">
        <v>48</v>
      </c>
      <c r="J117" s="128">
        <v>9</v>
      </c>
      <c r="K117" s="101">
        <f>SUM(J117/I117)</f>
        <v>0.1875</v>
      </c>
      <c r="L117" s="126"/>
      <c r="M117" s="143"/>
      <c r="N117" s="126"/>
      <c r="O117" s="143"/>
      <c r="P117" s="143"/>
      <c r="Q117" s="106"/>
      <c r="R117" s="126"/>
      <c r="S117" s="235"/>
      <c r="T117" s="143"/>
      <c r="U117" s="50"/>
      <c r="V117" s="143"/>
      <c r="W117" s="50"/>
      <c r="X117" s="143"/>
    </row>
    <row r="118" spans="1:24">
      <c r="B118" s="34"/>
      <c r="C118" s="34"/>
      <c r="D118" s="71" t="s">
        <v>192</v>
      </c>
      <c r="E118" s="81" t="s">
        <v>193</v>
      </c>
      <c r="F118" s="96">
        <f t="shared" si="32"/>
        <v>52</v>
      </c>
      <c r="G118" s="96">
        <f t="shared" si="33"/>
        <v>0</v>
      </c>
      <c r="H118" s="101">
        <f t="shared" ref="H118:H119" si="76">SUM(G118/F118)</f>
        <v>0</v>
      </c>
      <c r="I118" s="128">
        <v>52</v>
      </c>
      <c r="J118" s="128"/>
      <c r="K118" s="101">
        <f t="shared" ref="K118:K119" si="77">SUM(J118/I118)</f>
        <v>0</v>
      </c>
      <c r="L118" s="126"/>
      <c r="M118" s="143"/>
      <c r="N118" s="126"/>
      <c r="O118" s="143"/>
      <c r="P118" s="143"/>
      <c r="Q118" s="106"/>
      <c r="R118" s="126"/>
      <c r="S118" s="235"/>
      <c r="T118" s="143"/>
      <c r="U118" s="50"/>
      <c r="V118" s="143"/>
      <c r="W118" s="50"/>
      <c r="X118" s="143"/>
    </row>
    <row r="119" spans="1:24">
      <c r="B119" s="34"/>
      <c r="C119" s="34"/>
      <c r="D119" s="71" t="s">
        <v>32</v>
      </c>
      <c r="E119" s="81" t="s">
        <v>176</v>
      </c>
      <c r="F119" s="96">
        <f t="shared" si="32"/>
        <v>2192</v>
      </c>
      <c r="G119" s="96">
        <f t="shared" si="33"/>
        <v>2191.9</v>
      </c>
      <c r="H119" s="101">
        <f t="shared" si="76"/>
        <v>0.9999543795620438</v>
      </c>
      <c r="I119" s="128">
        <v>2192</v>
      </c>
      <c r="J119" s="128">
        <v>2191.9</v>
      </c>
      <c r="K119" s="101">
        <f t="shared" si="77"/>
        <v>0.9999543795620438</v>
      </c>
      <c r="L119" s="126"/>
      <c r="M119" s="143"/>
      <c r="N119" s="126"/>
      <c r="O119" s="143"/>
      <c r="P119" s="143"/>
      <c r="Q119" s="106"/>
      <c r="R119" s="126"/>
      <c r="S119" s="235"/>
      <c r="T119" s="143"/>
      <c r="U119" s="50"/>
      <c r="V119" s="143"/>
      <c r="W119" s="50"/>
      <c r="X119" s="143"/>
    </row>
    <row r="120" spans="1:24">
      <c r="B120" s="34"/>
      <c r="C120" s="34"/>
      <c r="D120" s="69" t="s">
        <v>52</v>
      </c>
      <c r="E120" s="81" t="s">
        <v>53</v>
      </c>
      <c r="F120" s="96">
        <f t="shared" si="32"/>
        <v>160055</v>
      </c>
      <c r="G120" s="96">
        <f t="shared" si="33"/>
        <v>162391.79999999999</v>
      </c>
      <c r="H120" s="101">
        <f t="shared" si="40"/>
        <v>1.014599981256443</v>
      </c>
      <c r="I120" s="128">
        <v>160055</v>
      </c>
      <c r="J120" s="128">
        <v>162391.79999999999</v>
      </c>
      <c r="K120" s="101">
        <f t="shared" si="41"/>
        <v>1.014599981256443</v>
      </c>
      <c r="L120" s="126"/>
      <c r="M120" s="143"/>
      <c r="N120" s="126"/>
      <c r="O120" s="143"/>
      <c r="P120" s="143"/>
      <c r="Q120" s="106"/>
      <c r="R120" s="126"/>
      <c r="S120" s="235"/>
      <c r="T120" s="143"/>
      <c r="U120" s="50"/>
      <c r="V120" s="143"/>
      <c r="W120" s="50"/>
      <c r="X120" s="143"/>
    </row>
    <row r="121" spans="1:24">
      <c r="B121" s="34"/>
      <c r="C121" s="34"/>
      <c r="D121" s="69" t="s">
        <v>29</v>
      </c>
      <c r="E121" s="81" t="s">
        <v>168</v>
      </c>
      <c r="F121" s="96">
        <f t="shared" si="32"/>
        <v>1870</v>
      </c>
      <c r="G121" s="96">
        <f t="shared" si="33"/>
        <v>1872.87</v>
      </c>
      <c r="H121" s="101">
        <f t="shared" si="40"/>
        <v>1.0015347593582886</v>
      </c>
      <c r="I121" s="128">
        <v>1870</v>
      </c>
      <c r="J121" s="128">
        <v>1872.87</v>
      </c>
      <c r="K121" s="101">
        <f t="shared" si="41"/>
        <v>1.0015347593582886</v>
      </c>
      <c r="L121" s="126"/>
      <c r="M121" s="143"/>
      <c r="N121" s="126"/>
      <c r="O121" s="143"/>
      <c r="P121" s="143"/>
      <c r="Q121" s="106"/>
      <c r="R121" s="126"/>
      <c r="S121" s="235"/>
      <c r="T121" s="143"/>
      <c r="U121" s="50"/>
      <c r="V121" s="143"/>
      <c r="W121" s="50"/>
      <c r="X121" s="143"/>
    </row>
    <row r="122" spans="1:24" ht="12" customHeight="1">
      <c r="B122" s="34"/>
      <c r="C122" s="34"/>
      <c r="D122" s="69" t="s">
        <v>7</v>
      </c>
      <c r="E122" s="78" t="s">
        <v>8</v>
      </c>
      <c r="F122" s="96">
        <f t="shared" si="32"/>
        <v>66208</v>
      </c>
      <c r="G122" s="96">
        <f t="shared" si="33"/>
        <v>66211.23</v>
      </c>
      <c r="H122" s="101">
        <f t="shared" si="40"/>
        <v>1.0000487856452391</v>
      </c>
      <c r="I122" s="128">
        <v>66208</v>
      </c>
      <c r="J122" s="128">
        <v>66211.23</v>
      </c>
      <c r="K122" s="101">
        <f t="shared" si="41"/>
        <v>1.0000487856452391</v>
      </c>
      <c r="L122" s="126"/>
      <c r="M122" s="143"/>
      <c r="N122" s="126"/>
      <c r="O122" s="143"/>
      <c r="P122" s="143"/>
      <c r="Q122" s="106"/>
      <c r="R122" s="126"/>
      <c r="S122" s="235"/>
      <c r="T122" s="143"/>
      <c r="U122" s="50"/>
      <c r="V122" s="143"/>
      <c r="W122" s="50"/>
      <c r="X122" s="143"/>
    </row>
    <row r="123" spans="1:24" ht="12" customHeight="1">
      <c r="B123" s="34"/>
      <c r="C123" s="34"/>
      <c r="D123" s="69" t="s">
        <v>27</v>
      </c>
      <c r="E123" s="78" t="s">
        <v>138</v>
      </c>
      <c r="F123" s="96">
        <f t="shared" si="32"/>
        <v>29738</v>
      </c>
      <c r="G123" s="96">
        <f t="shared" si="33"/>
        <v>29665.79</v>
      </c>
      <c r="H123" s="101">
        <f t="shared" si="40"/>
        <v>0.99757179366467152</v>
      </c>
      <c r="I123" s="128">
        <v>29738</v>
      </c>
      <c r="J123" s="128">
        <v>29665.79</v>
      </c>
      <c r="K123" s="101">
        <f t="shared" si="41"/>
        <v>0.99757179366467152</v>
      </c>
      <c r="L123" s="126"/>
      <c r="M123" s="143"/>
      <c r="N123" s="126">
        <v>29665.79</v>
      </c>
      <c r="O123" s="143"/>
      <c r="P123" s="143"/>
      <c r="Q123" s="106"/>
      <c r="R123" s="126"/>
      <c r="S123" s="235"/>
      <c r="T123" s="143"/>
      <c r="U123" s="50"/>
      <c r="V123" s="143"/>
      <c r="W123" s="50"/>
      <c r="X123" s="143"/>
    </row>
    <row r="124" spans="1:24">
      <c r="B124" s="37"/>
      <c r="C124" s="37">
        <v>80105</v>
      </c>
      <c r="D124" s="72"/>
      <c r="E124" s="82" t="s">
        <v>149</v>
      </c>
      <c r="F124" s="95">
        <f t="shared" ref="F124:F186" si="78">SUM(I124+Q124)</f>
        <v>78662</v>
      </c>
      <c r="G124" s="95">
        <f t="shared" ref="G124:G186" si="79">SUM(J124+R124)</f>
        <v>68543.41</v>
      </c>
      <c r="H124" s="100">
        <f t="shared" si="40"/>
        <v>0.87136622511504924</v>
      </c>
      <c r="I124" s="95">
        <f>SUM(I125:I126)</f>
        <v>78662</v>
      </c>
      <c r="J124" s="95">
        <f>SUM(J125:J126)</f>
        <v>68543.41</v>
      </c>
      <c r="K124" s="100">
        <f t="shared" si="41"/>
        <v>0.87136622511504924</v>
      </c>
      <c r="L124" s="95">
        <f>SUM(L125:L126)</f>
        <v>68543.41</v>
      </c>
      <c r="M124" s="150">
        <f t="shared" ref="M124:X124" si="80">SUM(M125)</f>
        <v>0</v>
      </c>
      <c r="N124" s="95">
        <f t="shared" si="80"/>
        <v>0</v>
      </c>
      <c r="O124" s="150">
        <f t="shared" si="80"/>
        <v>0</v>
      </c>
      <c r="P124" s="150">
        <f t="shared" si="80"/>
        <v>0</v>
      </c>
      <c r="Q124" s="114">
        <f t="shared" si="80"/>
        <v>0</v>
      </c>
      <c r="R124" s="95">
        <f t="shared" si="80"/>
        <v>0</v>
      </c>
      <c r="S124" s="234"/>
      <c r="T124" s="150">
        <f t="shared" si="80"/>
        <v>0</v>
      </c>
      <c r="U124" s="56">
        <f t="shared" si="80"/>
        <v>0</v>
      </c>
      <c r="V124" s="150">
        <f t="shared" si="80"/>
        <v>0</v>
      </c>
      <c r="W124" s="56">
        <f t="shared" si="80"/>
        <v>0</v>
      </c>
      <c r="X124" s="150">
        <f t="shared" si="80"/>
        <v>0</v>
      </c>
    </row>
    <row r="125" spans="1:24">
      <c r="B125" s="34"/>
      <c r="C125" s="34"/>
      <c r="D125" s="69" t="s">
        <v>104</v>
      </c>
      <c r="E125" s="78" t="s">
        <v>106</v>
      </c>
      <c r="F125" s="96">
        <f t="shared" si="78"/>
        <v>39602</v>
      </c>
      <c r="G125" s="96">
        <f t="shared" ref="G125:G130" si="81">SUM(J125+R125)</f>
        <v>40832.870000000003</v>
      </c>
      <c r="H125" s="101">
        <f t="shared" ref="H125:H130" si="82">SUM(G125/F125)</f>
        <v>1.0310810060097975</v>
      </c>
      <c r="I125" s="126">
        <v>39602</v>
      </c>
      <c r="J125" s="128">
        <v>40832.870000000003</v>
      </c>
      <c r="K125" s="101">
        <f t="shared" si="41"/>
        <v>1.0310810060097975</v>
      </c>
      <c r="L125" s="126">
        <v>40832.870000000003</v>
      </c>
      <c r="M125" s="143"/>
      <c r="N125" s="126"/>
      <c r="O125" s="143"/>
      <c r="P125" s="143"/>
      <c r="Q125" s="106"/>
      <c r="R125" s="126"/>
      <c r="S125" s="235"/>
      <c r="T125" s="143"/>
      <c r="U125" s="50"/>
      <c r="V125" s="143"/>
      <c r="W125" s="50"/>
      <c r="X125" s="143"/>
    </row>
    <row r="126" spans="1:24">
      <c r="B126" s="34"/>
      <c r="C126" s="34"/>
      <c r="D126" s="69" t="s">
        <v>161</v>
      </c>
      <c r="E126" s="78" t="s">
        <v>106</v>
      </c>
      <c r="F126" s="96">
        <f t="shared" si="78"/>
        <v>39060</v>
      </c>
      <c r="G126" s="96">
        <f t="shared" si="81"/>
        <v>27710.54</v>
      </c>
      <c r="H126" s="101">
        <f t="shared" si="82"/>
        <v>0.70943522785458268</v>
      </c>
      <c r="I126" s="126">
        <v>39060</v>
      </c>
      <c r="J126" s="128">
        <v>27710.54</v>
      </c>
      <c r="K126" s="101">
        <f t="shared" si="41"/>
        <v>0.70943522785458268</v>
      </c>
      <c r="L126" s="126">
        <v>27710.54</v>
      </c>
      <c r="M126" s="126"/>
      <c r="N126" s="126"/>
      <c r="O126" s="143"/>
      <c r="P126" s="143"/>
      <c r="Q126" s="223"/>
      <c r="R126" s="126"/>
      <c r="S126" s="235"/>
      <c r="T126" s="143"/>
      <c r="U126" s="50"/>
      <c r="V126" s="143"/>
      <c r="W126" s="50"/>
      <c r="X126" s="143"/>
    </row>
    <row r="127" spans="1:24">
      <c r="B127" s="45"/>
      <c r="C127" s="45">
        <v>80110</v>
      </c>
      <c r="D127" s="72"/>
      <c r="E127" s="174" t="s">
        <v>157</v>
      </c>
      <c r="F127" s="95">
        <f>SUM(I127+Q127)</f>
        <v>4775</v>
      </c>
      <c r="G127" s="95">
        <f t="shared" si="81"/>
        <v>4119.95</v>
      </c>
      <c r="H127" s="100">
        <f t="shared" si="82"/>
        <v>0.86281675392670154</v>
      </c>
      <c r="I127" s="140">
        <f>SUM(I128)</f>
        <v>4775</v>
      </c>
      <c r="J127" s="129">
        <f>SUM(J128)</f>
        <v>4119.95</v>
      </c>
      <c r="K127" s="100">
        <f>SUM(J127/I127)</f>
        <v>0.86281675392670154</v>
      </c>
      <c r="L127" s="140">
        <f>SUM(L128)</f>
        <v>0</v>
      </c>
      <c r="M127" s="140">
        <f t="shared" ref="M127:R127" si="83">SUM(M128)</f>
        <v>0</v>
      </c>
      <c r="N127" s="140">
        <f t="shared" si="83"/>
        <v>4119.95</v>
      </c>
      <c r="O127" s="158">
        <f t="shared" si="83"/>
        <v>0</v>
      </c>
      <c r="P127" s="158">
        <f t="shared" si="83"/>
        <v>0</v>
      </c>
      <c r="Q127" s="178">
        <f t="shared" si="83"/>
        <v>0</v>
      </c>
      <c r="R127" s="140">
        <f t="shared" si="83"/>
        <v>0</v>
      </c>
      <c r="S127" s="234"/>
      <c r="T127" s="158"/>
      <c r="U127" s="61"/>
      <c r="V127" s="158"/>
      <c r="W127" s="61"/>
      <c r="X127" s="158"/>
    </row>
    <row r="128" spans="1:24">
      <c r="B128" s="34"/>
      <c r="C128" s="34"/>
      <c r="D128" s="69" t="s">
        <v>27</v>
      </c>
      <c r="E128" s="78" t="s">
        <v>150</v>
      </c>
      <c r="F128" s="96">
        <f>SUM(I128+Q128)</f>
        <v>4775</v>
      </c>
      <c r="G128" s="96">
        <f t="shared" si="81"/>
        <v>4119.95</v>
      </c>
      <c r="H128" s="101">
        <f t="shared" si="82"/>
        <v>0.86281675392670154</v>
      </c>
      <c r="I128" s="126">
        <v>4775</v>
      </c>
      <c r="J128" s="128">
        <v>4119.95</v>
      </c>
      <c r="K128" s="101">
        <f>SUM(J128/I128)</f>
        <v>0.86281675392670154</v>
      </c>
      <c r="L128" s="126"/>
      <c r="M128" s="143"/>
      <c r="N128" s="126">
        <v>4119.95</v>
      </c>
      <c r="O128" s="143"/>
      <c r="P128" s="143"/>
      <c r="Q128" s="106"/>
      <c r="R128" s="126"/>
      <c r="S128" s="235"/>
      <c r="T128" s="143"/>
      <c r="U128" s="50"/>
      <c r="V128" s="143"/>
      <c r="W128" s="50"/>
      <c r="X128" s="143"/>
    </row>
    <row r="129" spans="1:24">
      <c r="B129" s="45"/>
      <c r="C129" s="45">
        <v>80111</v>
      </c>
      <c r="D129" s="72"/>
      <c r="E129" s="174" t="s">
        <v>158</v>
      </c>
      <c r="F129" s="95">
        <f>SUM(I129+Q129)</f>
        <v>6793</v>
      </c>
      <c r="G129" s="95">
        <f t="shared" si="81"/>
        <v>6792.34</v>
      </c>
      <c r="H129" s="100">
        <f t="shared" si="82"/>
        <v>0.99990284116001771</v>
      </c>
      <c r="I129" s="140">
        <f>SUM(I130)</f>
        <v>6793</v>
      </c>
      <c r="J129" s="129">
        <f>SUM(J130)</f>
        <v>6792.34</v>
      </c>
      <c r="K129" s="100">
        <f>SUM(J129/I129)</f>
        <v>0.99990284116001771</v>
      </c>
      <c r="L129" s="140">
        <f>SUM(L130)</f>
        <v>0</v>
      </c>
      <c r="M129" s="140">
        <f t="shared" ref="M129:R129" si="84">SUM(M130)</f>
        <v>0</v>
      </c>
      <c r="N129" s="140">
        <f t="shared" si="84"/>
        <v>6792.34</v>
      </c>
      <c r="O129" s="158">
        <f t="shared" si="84"/>
        <v>0</v>
      </c>
      <c r="P129" s="158">
        <f t="shared" si="84"/>
        <v>0</v>
      </c>
      <c r="Q129" s="178">
        <f t="shared" si="84"/>
        <v>0</v>
      </c>
      <c r="R129" s="140">
        <f t="shared" si="84"/>
        <v>0</v>
      </c>
      <c r="S129" s="234"/>
      <c r="T129" s="158"/>
      <c r="U129" s="61"/>
      <c r="V129" s="158"/>
      <c r="W129" s="61"/>
      <c r="X129" s="158"/>
    </row>
    <row r="130" spans="1:24">
      <c r="B130" s="34"/>
      <c r="C130" s="34"/>
      <c r="D130" s="69" t="s">
        <v>27</v>
      </c>
      <c r="E130" s="78" t="s">
        <v>150</v>
      </c>
      <c r="F130" s="96">
        <f>SUM(I130+Q130)</f>
        <v>6793</v>
      </c>
      <c r="G130" s="96">
        <f t="shared" si="81"/>
        <v>6792.34</v>
      </c>
      <c r="H130" s="101">
        <f t="shared" si="82"/>
        <v>0.99990284116001771</v>
      </c>
      <c r="I130" s="126">
        <v>6793</v>
      </c>
      <c r="J130" s="128">
        <v>6792.34</v>
      </c>
      <c r="K130" s="101">
        <f>SUM(J130/I130)</f>
        <v>0.99990284116001771</v>
      </c>
      <c r="L130" s="126"/>
      <c r="M130" s="143"/>
      <c r="N130" s="126">
        <v>6792.34</v>
      </c>
      <c r="O130" s="143"/>
      <c r="P130" s="143"/>
      <c r="Q130" s="106"/>
      <c r="R130" s="126"/>
      <c r="S130" s="235"/>
      <c r="T130" s="143"/>
      <c r="U130" s="50"/>
      <c r="V130" s="143"/>
      <c r="W130" s="50"/>
      <c r="X130" s="143"/>
    </row>
    <row r="131" spans="1:24" s="6" customFormat="1">
      <c r="A131" s="202"/>
      <c r="B131" s="33"/>
      <c r="C131" s="33">
        <v>80120</v>
      </c>
      <c r="D131" s="66"/>
      <c r="E131" s="84" t="s">
        <v>56</v>
      </c>
      <c r="F131" s="95">
        <f t="shared" si="78"/>
        <v>94999</v>
      </c>
      <c r="G131" s="95">
        <f t="shared" si="79"/>
        <v>94936.39</v>
      </c>
      <c r="H131" s="100">
        <f t="shared" si="40"/>
        <v>0.9993409404309519</v>
      </c>
      <c r="I131" s="125">
        <f>SUM(I132:I140)</f>
        <v>94999</v>
      </c>
      <c r="J131" s="125">
        <f>SUM(J132:J140)</f>
        <v>94936.39</v>
      </c>
      <c r="K131" s="100">
        <f t="shared" si="41"/>
        <v>0.9993409404309519</v>
      </c>
      <c r="L131" s="125">
        <f t="shared" ref="L131:R131" si="85">SUM(L132:L140)</f>
        <v>0</v>
      </c>
      <c r="M131" s="147">
        <f t="shared" si="85"/>
        <v>0</v>
      </c>
      <c r="N131" s="125">
        <f t="shared" si="85"/>
        <v>0</v>
      </c>
      <c r="O131" s="147">
        <f t="shared" si="85"/>
        <v>0</v>
      </c>
      <c r="P131" s="147">
        <f t="shared" si="85"/>
        <v>0</v>
      </c>
      <c r="Q131" s="109">
        <f t="shared" si="85"/>
        <v>0</v>
      </c>
      <c r="R131" s="125">
        <f t="shared" si="85"/>
        <v>0</v>
      </c>
      <c r="S131" s="234" t="e">
        <f>SUM(R131/Q131)</f>
        <v>#DIV/0!</v>
      </c>
      <c r="T131" s="147">
        <f>SUM(T132:T140)</f>
        <v>0</v>
      </c>
      <c r="U131" s="53">
        <f>SUM(U132:U140)</f>
        <v>0</v>
      </c>
      <c r="V131" s="147">
        <f>SUM(V132:V140)</f>
        <v>0</v>
      </c>
      <c r="W131" s="53">
        <f>SUM(W132:W140)</f>
        <v>0</v>
      </c>
      <c r="X131" s="147">
        <f>SUM(X132:X140)</f>
        <v>0</v>
      </c>
    </row>
    <row r="132" spans="1:24" s="2" customFormat="1">
      <c r="A132" s="203"/>
      <c r="B132" s="34"/>
      <c r="C132" s="34"/>
      <c r="D132" s="69" t="s">
        <v>12</v>
      </c>
      <c r="E132" s="81" t="s">
        <v>13</v>
      </c>
      <c r="F132" s="96">
        <f t="shared" si="78"/>
        <v>301</v>
      </c>
      <c r="G132" s="96">
        <f t="shared" si="79"/>
        <v>292</v>
      </c>
      <c r="H132" s="101">
        <f t="shared" si="40"/>
        <v>0.9700996677740864</v>
      </c>
      <c r="I132" s="123">
        <v>301</v>
      </c>
      <c r="J132" s="123">
        <v>292</v>
      </c>
      <c r="K132" s="101">
        <f t="shared" si="41"/>
        <v>0.9700996677740864</v>
      </c>
      <c r="L132" s="126"/>
      <c r="M132" s="146"/>
      <c r="N132" s="126"/>
      <c r="O132" s="143"/>
      <c r="P132" s="143"/>
      <c r="Q132" s="106"/>
      <c r="R132" s="126"/>
      <c r="S132" s="235"/>
      <c r="T132" s="143"/>
      <c r="U132" s="50"/>
      <c r="V132" s="143"/>
      <c r="W132" s="50"/>
      <c r="X132" s="143"/>
    </row>
    <row r="133" spans="1:24" s="2" customFormat="1">
      <c r="A133" s="203"/>
      <c r="B133" s="34"/>
      <c r="C133" s="34"/>
      <c r="D133" s="71" t="s">
        <v>192</v>
      </c>
      <c r="E133" s="81" t="s">
        <v>193</v>
      </c>
      <c r="F133" s="96">
        <f t="shared" si="78"/>
        <v>806</v>
      </c>
      <c r="G133" s="96">
        <f t="shared" si="79"/>
        <v>754</v>
      </c>
      <c r="H133" s="101">
        <f t="shared" si="40"/>
        <v>0.93548387096774188</v>
      </c>
      <c r="I133" s="123">
        <v>806</v>
      </c>
      <c r="J133" s="123">
        <v>754</v>
      </c>
      <c r="K133" s="101">
        <f t="shared" si="41"/>
        <v>0.93548387096774188</v>
      </c>
      <c r="L133" s="126"/>
      <c r="M133" s="146"/>
      <c r="N133" s="126"/>
      <c r="O133" s="143"/>
      <c r="P133" s="143"/>
      <c r="Q133" s="106"/>
      <c r="R133" s="126"/>
      <c r="S133" s="235"/>
      <c r="T133" s="143"/>
      <c r="U133" s="50"/>
      <c r="V133" s="143"/>
      <c r="W133" s="50"/>
      <c r="X133" s="143"/>
    </row>
    <row r="134" spans="1:24">
      <c r="B134" s="34"/>
      <c r="C134" s="34"/>
      <c r="D134" s="69" t="s">
        <v>32</v>
      </c>
      <c r="E134" s="81" t="s">
        <v>176</v>
      </c>
      <c r="F134" s="96">
        <f t="shared" si="78"/>
        <v>16643</v>
      </c>
      <c r="G134" s="96">
        <f t="shared" si="79"/>
        <v>16643.16</v>
      </c>
      <c r="H134" s="101">
        <f t="shared" si="40"/>
        <v>1.000009613651385</v>
      </c>
      <c r="I134" s="128">
        <v>16643</v>
      </c>
      <c r="J134" s="128">
        <v>16643.16</v>
      </c>
      <c r="K134" s="101">
        <f t="shared" si="41"/>
        <v>1.000009613651385</v>
      </c>
      <c r="L134" s="126"/>
      <c r="M134" s="143"/>
      <c r="N134" s="126"/>
      <c r="O134" s="143"/>
      <c r="P134" s="143"/>
      <c r="Q134" s="106"/>
      <c r="R134" s="126"/>
      <c r="S134" s="235"/>
      <c r="T134" s="143"/>
      <c r="U134" s="50"/>
      <c r="V134" s="143"/>
      <c r="W134" s="50"/>
      <c r="X134" s="143"/>
    </row>
    <row r="135" spans="1:24">
      <c r="B135" s="34"/>
      <c r="C135" s="34"/>
      <c r="D135" s="69" t="s">
        <v>29</v>
      </c>
      <c r="E135" s="81" t="s">
        <v>168</v>
      </c>
      <c r="F135" s="96">
        <f t="shared" si="78"/>
        <v>857</v>
      </c>
      <c r="G135" s="96">
        <f t="shared" si="79"/>
        <v>843.24</v>
      </c>
      <c r="H135" s="101">
        <f t="shared" si="40"/>
        <v>0.98394399066511085</v>
      </c>
      <c r="I135" s="128">
        <v>857</v>
      </c>
      <c r="J135" s="128">
        <v>843.24</v>
      </c>
      <c r="K135" s="101">
        <f t="shared" si="41"/>
        <v>0.98394399066511085</v>
      </c>
      <c r="L135" s="126"/>
      <c r="M135" s="143"/>
      <c r="N135" s="126"/>
      <c r="O135" s="143"/>
      <c r="P135" s="143"/>
      <c r="Q135" s="106"/>
      <c r="R135" s="126"/>
      <c r="S135" s="235"/>
      <c r="T135" s="143"/>
      <c r="U135" s="50"/>
      <c r="V135" s="143"/>
      <c r="W135" s="50"/>
      <c r="X135" s="143"/>
    </row>
    <row r="136" spans="1:24">
      <c r="B136" s="34"/>
      <c r="C136" s="34"/>
      <c r="D136" s="71" t="s">
        <v>16</v>
      </c>
      <c r="E136" s="81" t="s">
        <v>200</v>
      </c>
      <c r="F136" s="96">
        <f t="shared" si="78"/>
        <v>8840</v>
      </c>
      <c r="G136" s="96">
        <f t="shared" si="79"/>
        <v>8840</v>
      </c>
      <c r="H136" s="101">
        <f t="shared" si="40"/>
        <v>1</v>
      </c>
      <c r="I136" s="128">
        <v>8840</v>
      </c>
      <c r="J136" s="128">
        <v>8840</v>
      </c>
      <c r="K136" s="101">
        <f t="shared" si="41"/>
        <v>1</v>
      </c>
      <c r="L136" s="126"/>
      <c r="M136" s="143"/>
      <c r="N136" s="126"/>
      <c r="O136" s="143"/>
      <c r="P136" s="143"/>
      <c r="Q136" s="106"/>
      <c r="R136" s="126"/>
      <c r="S136" s="235"/>
      <c r="T136" s="143"/>
      <c r="U136" s="50"/>
      <c r="V136" s="143"/>
      <c r="W136" s="50"/>
      <c r="X136" s="143"/>
    </row>
    <row r="137" spans="1:24">
      <c r="B137" s="34"/>
      <c r="C137" s="34"/>
      <c r="D137" s="69" t="s">
        <v>7</v>
      </c>
      <c r="E137" s="78" t="s">
        <v>8</v>
      </c>
      <c r="F137" s="96">
        <f t="shared" si="78"/>
        <v>55552</v>
      </c>
      <c r="G137" s="96">
        <f t="shared" si="79"/>
        <v>55563.99</v>
      </c>
      <c r="H137" s="101">
        <f t="shared" si="40"/>
        <v>1.000215833813364</v>
      </c>
      <c r="I137" s="128">
        <v>55552</v>
      </c>
      <c r="J137" s="128">
        <v>55563.99</v>
      </c>
      <c r="K137" s="101">
        <f t="shared" si="41"/>
        <v>1.000215833813364</v>
      </c>
      <c r="L137" s="126"/>
      <c r="M137" s="143"/>
      <c r="N137" s="126"/>
      <c r="O137" s="143"/>
      <c r="P137" s="143"/>
      <c r="Q137" s="106"/>
      <c r="R137" s="126"/>
      <c r="S137" s="235"/>
      <c r="T137" s="143"/>
      <c r="U137" s="50"/>
      <c r="V137" s="143"/>
      <c r="W137" s="50"/>
      <c r="X137" s="143"/>
    </row>
    <row r="138" spans="1:24">
      <c r="B138" s="34"/>
      <c r="C138" s="34"/>
      <c r="D138" s="69" t="s">
        <v>54</v>
      </c>
      <c r="E138" s="78" t="s">
        <v>138</v>
      </c>
      <c r="F138" s="96">
        <f t="shared" si="78"/>
        <v>12000</v>
      </c>
      <c r="G138" s="96">
        <f t="shared" si="79"/>
        <v>12000</v>
      </c>
      <c r="H138" s="101">
        <f t="shared" si="40"/>
        <v>1</v>
      </c>
      <c r="I138" s="128">
        <v>12000</v>
      </c>
      <c r="J138" s="128">
        <v>12000</v>
      </c>
      <c r="K138" s="101">
        <f t="shared" si="41"/>
        <v>1</v>
      </c>
      <c r="L138" s="126"/>
      <c r="M138" s="143"/>
      <c r="N138" s="126"/>
      <c r="O138" s="143"/>
      <c r="P138" s="143"/>
      <c r="Q138" s="106"/>
      <c r="R138" s="126"/>
      <c r="S138" s="235"/>
      <c r="T138" s="143"/>
      <c r="U138" s="50"/>
      <c r="V138" s="143"/>
      <c r="W138" s="50"/>
      <c r="X138" s="143"/>
    </row>
    <row r="139" spans="1:24" hidden="1">
      <c r="B139" s="34"/>
      <c r="C139" s="34"/>
      <c r="D139" s="69" t="s">
        <v>116</v>
      </c>
      <c r="E139" s="78" t="s">
        <v>119</v>
      </c>
      <c r="F139" s="96">
        <f t="shared" si="78"/>
        <v>0</v>
      </c>
      <c r="G139" s="96">
        <f t="shared" si="79"/>
        <v>0</v>
      </c>
      <c r="H139" s="101" t="e">
        <f t="shared" si="40"/>
        <v>#DIV/0!</v>
      </c>
      <c r="I139" s="128"/>
      <c r="J139" s="128"/>
      <c r="K139" s="101" t="e">
        <f t="shared" si="41"/>
        <v>#DIV/0!</v>
      </c>
      <c r="L139" s="126"/>
      <c r="M139" s="143"/>
      <c r="N139" s="126"/>
      <c r="O139" s="143"/>
      <c r="P139" s="143"/>
      <c r="Q139" s="106"/>
      <c r="R139" s="126"/>
      <c r="S139" s="235"/>
      <c r="T139" s="143"/>
      <c r="U139" s="50"/>
      <c r="V139" s="143"/>
      <c r="W139" s="50"/>
      <c r="X139" s="143"/>
    </row>
    <row r="140" spans="1:24" ht="12" hidden="1" customHeight="1">
      <c r="B140" s="34"/>
      <c r="C140" s="34"/>
      <c r="D140" s="69" t="s">
        <v>102</v>
      </c>
      <c r="E140" s="78" t="s">
        <v>159</v>
      </c>
      <c r="F140" s="96">
        <f t="shared" si="78"/>
        <v>0</v>
      </c>
      <c r="G140" s="96">
        <f t="shared" si="79"/>
        <v>0</v>
      </c>
      <c r="H140" s="101" t="e">
        <f t="shared" si="40"/>
        <v>#DIV/0!</v>
      </c>
      <c r="I140" s="128"/>
      <c r="J140" s="128"/>
      <c r="K140" s="101"/>
      <c r="L140" s="128"/>
      <c r="M140" s="143"/>
      <c r="N140" s="126"/>
      <c r="O140" s="143"/>
      <c r="P140" s="143"/>
      <c r="Q140" s="106"/>
      <c r="R140" s="126"/>
      <c r="S140" s="235" t="e">
        <f>SUM(R140/Q140)</f>
        <v>#DIV/0!</v>
      </c>
      <c r="T140" s="143"/>
      <c r="U140" s="50"/>
      <c r="V140" s="143"/>
      <c r="W140" s="50"/>
      <c r="X140" s="143"/>
    </row>
    <row r="141" spans="1:24" s="6" customFormat="1">
      <c r="A141" s="202"/>
      <c r="B141" s="33"/>
      <c r="C141" s="33">
        <v>80130</v>
      </c>
      <c r="D141" s="66"/>
      <c r="E141" s="84" t="s">
        <v>60</v>
      </c>
      <c r="F141" s="95">
        <f t="shared" si="78"/>
        <v>1482394</v>
      </c>
      <c r="G141" s="95">
        <f t="shared" si="79"/>
        <v>1378731.47</v>
      </c>
      <c r="H141" s="100">
        <f t="shared" si="40"/>
        <v>0.93007086510064119</v>
      </c>
      <c r="I141" s="125">
        <f>SUM(I142:I153)</f>
        <v>1151169</v>
      </c>
      <c r="J141" s="125">
        <f>SUM(J142:J153)</f>
        <v>1048700.3799999999</v>
      </c>
      <c r="K141" s="100">
        <f t="shared" si="41"/>
        <v>0.91098733548245292</v>
      </c>
      <c r="L141" s="125">
        <f t="shared" ref="L141:R141" si="86">SUM(L142:L153)</f>
        <v>823015.77</v>
      </c>
      <c r="M141" s="147">
        <f t="shared" si="86"/>
        <v>0</v>
      </c>
      <c r="N141" s="125">
        <f t="shared" si="86"/>
        <v>0</v>
      </c>
      <c r="O141" s="147">
        <f t="shared" si="86"/>
        <v>0</v>
      </c>
      <c r="P141" s="147">
        <f t="shared" si="86"/>
        <v>0</v>
      </c>
      <c r="Q141" s="109">
        <f t="shared" si="86"/>
        <v>331225</v>
      </c>
      <c r="R141" s="125">
        <f t="shared" si="86"/>
        <v>330031.09000000003</v>
      </c>
      <c r="S141" s="234">
        <f>SUM(R141/Q141)</f>
        <v>0.99639547135632889</v>
      </c>
      <c r="T141" s="147">
        <f>SUM(T142:T153)</f>
        <v>637.5</v>
      </c>
      <c r="U141" s="53">
        <f>SUM(U142:U153)</f>
        <v>0</v>
      </c>
      <c r="V141" s="147">
        <f>SUM(V142:V153)</f>
        <v>0</v>
      </c>
      <c r="W141" s="53">
        <f>SUM(W142:W153)</f>
        <v>0</v>
      </c>
      <c r="X141" s="147">
        <f>SUM(X142:X153)</f>
        <v>0</v>
      </c>
    </row>
    <row r="142" spans="1:24">
      <c r="B142" s="34"/>
      <c r="C142" s="34"/>
      <c r="D142" s="69" t="s">
        <v>32</v>
      </c>
      <c r="E142" s="81" t="s">
        <v>176</v>
      </c>
      <c r="F142" s="96">
        <f t="shared" si="78"/>
        <v>68957</v>
      </c>
      <c r="G142" s="96">
        <f t="shared" si="79"/>
        <v>70750.13</v>
      </c>
      <c r="H142" s="101">
        <f t="shared" si="40"/>
        <v>1.0260035964441609</v>
      </c>
      <c r="I142" s="128">
        <v>68957</v>
      </c>
      <c r="J142" s="128">
        <v>70750.13</v>
      </c>
      <c r="K142" s="101">
        <f t="shared" si="41"/>
        <v>1.0260035964441609</v>
      </c>
      <c r="L142" s="126"/>
      <c r="M142" s="143"/>
      <c r="N142" s="126"/>
      <c r="O142" s="143"/>
      <c r="P142" s="143"/>
      <c r="Q142" s="106"/>
      <c r="R142" s="126"/>
      <c r="S142" s="235"/>
      <c r="T142" s="143"/>
      <c r="U142" s="50"/>
      <c r="V142" s="143"/>
      <c r="W142" s="50"/>
      <c r="X142" s="143"/>
    </row>
    <row r="143" spans="1:24">
      <c r="B143" s="34"/>
      <c r="C143" s="34"/>
      <c r="D143" s="71" t="s">
        <v>192</v>
      </c>
      <c r="E143" s="81" t="s">
        <v>193</v>
      </c>
      <c r="F143" s="96">
        <f t="shared" si="78"/>
        <v>937</v>
      </c>
      <c r="G143" s="96">
        <f t="shared" si="79"/>
        <v>1015</v>
      </c>
      <c r="H143" s="101">
        <f t="shared" si="40"/>
        <v>1.0832443970117396</v>
      </c>
      <c r="I143" s="128">
        <v>937</v>
      </c>
      <c r="J143" s="128">
        <v>1015</v>
      </c>
      <c r="K143" s="101">
        <f t="shared" si="41"/>
        <v>1.0832443970117396</v>
      </c>
      <c r="L143" s="126"/>
      <c r="M143" s="143"/>
      <c r="N143" s="126"/>
      <c r="O143" s="143"/>
      <c r="P143" s="143"/>
      <c r="Q143" s="106"/>
      <c r="R143" s="126"/>
      <c r="S143" s="235"/>
      <c r="T143" s="143"/>
      <c r="U143" s="50"/>
      <c r="V143" s="143"/>
      <c r="W143" s="50"/>
      <c r="X143" s="143"/>
    </row>
    <row r="144" spans="1:24">
      <c r="B144" s="34"/>
      <c r="C144" s="34"/>
      <c r="D144" s="71" t="s">
        <v>12</v>
      </c>
      <c r="E144" s="81" t="s">
        <v>13</v>
      </c>
      <c r="F144" s="96">
        <f t="shared" si="78"/>
        <v>351</v>
      </c>
      <c r="G144" s="96">
        <f t="shared" si="79"/>
        <v>369</v>
      </c>
      <c r="H144" s="101">
        <f t="shared" si="40"/>
        <v>1.0512820512820513</v>
      </c>
      <c r="I144" s="128">
        <v>351</v>
      </c>
      <c r="J144" s="128">
        <v>369</v>
      </c>
      <c r="K144" s="101">
        <f t="shared" si="41"/>
        <v>1.0512820512820513</v>
      </c>
      <c r="L144" s="126"/>
      <c r="M144" s="143"/>
      <c r="N144" s="126"/>
      <c r="O144" s="143"/>
      <c r="P144" s="143"/>
      <c r="Q144" s="106"/>
      <c r="R144" s="126"/>
      <c r="S144" s="235"/>
      <c r="T144" s="143"/>
      <c r="U144" s="50"/>
      <c r="V144" s="143"/>
      <c r="W144" s="50"/>
      <c r="X144" s="143"/>
    </row>
    <row r="145" spans="1:24">
      <c r="B145" s="34"/>
      <c r="C145" s="34"/>
      <c r="D145" s="69" t="s">
        <v>52</v>
      </c>
      <c r="E145" s="81" t="s">
        <v>53</v>
      </c>
      <c r="F145" s="96">
        <f t="shared" si="78"/>
        <v>21015</v>
      </c>
      <c r="G145" s="96">
        <f t="shared" si="79"/>
        <v>21640.35</v>
      </c>
      <c r="H145" s="101">
        <f t="shared" si="40"/>
        <v>1.0297573162027123</v>
      </c>
      <c r="I145" s="128">
        <v>21015</v>
      </c>
      <c r="J145" s="128">
        <v>21640.35</v>
      </c>
      <c r="K145" s="101">
        <f t="shared" si="41"/>
        <v>1.0297573162027123</v>
      </c>
      <c r="L145" s="126"/>
      <c r="M145" s="143"/>
      <c r="N145" s="126"/>
      <c r="O145" s="143"/>
      <c r="P145" s="143"/>
      <c r="Q145" s="106"/>
      <c r="R145" s="126"/>
      <c r="S145" s="235"/>
      <c r="T145" s="143"/>
      <c r="U145" s="50"/>
      <c r="V145" s="143"/>
      <c r="W145" s="50"/>
      <c r="X145" s="143"/>
    </row>
    <row r="146" spans="1:24">
      <c r="B146" s="34"/>
      <c r="C146" s="34"/>
      <c r="D146" s="69" t="s">
        <v>61</v>
      </c>
      <c r="E146" s="81" t="s">
        <v>62</v>
      </c>
      <c r="F146" s="96">
        <f t="shared" si="78"/>
        <v>5494</v>
      </c>
      <c r="G146" s="96">
        <f t="shared" si="79"/>
        <v>5493.59</v>
      </c>
      <c r="H146" s="101">
        <f t="shared" si="40"/>
        <v>0.99992537313432839</v>
      </c>
      <c r="I146" s="128"/>
      <c r="J146" s="128"/>
      <c r="K146" s="101"/>
      <c r="L146" s="126"/>
      <c r="M146" s="143"/>
      <c r="N146" s="126"/>
      <c r="O146" s="143"/>
      <c r="P146" s="143"/>
      <c r="Q146" s="106">
        <v>5494</v>
      </c>
      <c r="R146" s="126">
        <v>5493.59</v>
      </c>
      <c r="S146" s="235">
        <f>SUM(R146/Q146)</f>
        <v>0.99992537313432839</v>
      </c>
      <c r="T146" s="143"/>
      <c r="U146" s="50"/>
      <c r="V146" s="143"/>
      <c r="W146" s="50"/>
      <c r="X146" s="143"/>
    </row>
    <row r="147" spans="1:24">
      <c r="B147" s="34"/>
      <c r="C147" s="34"/>
      <c r="D147" s="69" t="s">
        <v>29</v>
      </c>
      <c r="E147" s="81" t="s">
        <v>168</v>
      </c>
      <c r="F147" s="96">
        <f t="shared" si="78"/>
        <v>5006</v>
      </c>
      <c r="G147" s="96">
        <f t="shared" si="79"/>
        <v>6361.41</v>
      </c>
      <c r="H147" s="101">
        <f t="shared" si="40"/>
        <v>1.2707570914902118</v>
      </c>
      <c r="I147" s="128">
        <v>5006</v>
      </c>
      <c r="J147" s="128">
        <v>6361.41</v>
      </c>
      <c r="K147" s="101">
        <f t="shared" si="41"/>
        <v>1.2707570914902118</v>
      </c>
      <c r="L147" s="126"/>
      <c r="M147" s="143"/>
      <c r="N147" s="126"/>
      <c r="O147" s="143"/>
      <c r="P147" s="143"/>
      <c r="Q147" s="106"/>
      <c r="R147" s="126"/>
      <c r="S147" s="235"/>
      <c r="T147" s="143"/>
      <c r="U147" s="50"/>
      <c r="V147" s="143"/>
      <c r="W147" s="50"/>
      <c r="X147" s="143"/>
    </row>
    <row r="148" spans="1:24">
      <c r="B148" s="34"/>
      <c r="C148" s="34"/>
      <c r="D148" s="69" t="s">
        <v>7</v>
      </c>
      <c r="E148" s="78" t="s">
        <v>8</v>
      </c>
      <c r="F148" s="96">
        <f t="shared" si="78"/>
        <v>114554</v>
      </c>
      <c r="G148" s="96">
        <f t="shared" si="79"/>
        <v>118156.72</v>
      </c>
      <c r="H148" s="101">
        <f t="shared" si="40"/>
        <v>1.0314499711926253</v>
      </c>
      <c r="I148" s="128">
        <v>114554</v>
      </c>
      <c r="J148" s="128">
        <v>118156.72</v>
      </c>
      <c r="K148" s="101">
        <f t="shared" si="41"/>
        <v>1.0314499711926253</v>
      </c>
      <c r="L148" s="126"/>
      <c r="M148" s="143"/>
      <c r="N148" s="126"/>
      <c r="O148" s="143"/>
      <c r="P148" s="143"/>
      <c r="Q148" s="106"/>
      <c r="R148" s="126"/>
      <c r="S148" s="235"/>
      <c r="T148" s="143"/>
      <c r="U148" s="50"/>
      <c r="V148" s="143"/>
      <c r="W148" s="50"/>
      <c r="X148" s="143"/>
    </row>
    <row r="149" spans="1:24">
      <c r="B149" s="34"/>
      <c r="C149" s="34"/>
      <c r="D149" s="69" t="s">
        <v>163</v>
      </c>
      <c r="E149" s="78" t="s">
        <v>106</v>
      </c>
      <c r="F149" s="96">
        <f t="shared" si="78"/>
        <v>669267</v>
      </c>
      <c r="G149" s="96">
        <f t="shared" si="79"/>
        <v>598700.51</v>
      </c>
      <c r="H149" s="101">
        <f t="shared" si="40"/>
        <v>0.89456152776096831</v>
      </c>
      <c r="I149" s="128">
        <v>669267</v>
      </c>
      <c r="J149" s="128">
        <v>598700.51</v>
      </c>
      <c r="K149" s="101">
        <f t="shared" si="41"/>
        <v>0.89456152776096831</v>
      </c>
      <c r="L149" s="126">
        <v>598700.51</v>
      </c>
      <c r="M149" s="143"/>
      <c r="N149" s="126"/>
      <c r="O149" s="143"/>
      <c r="P149" s="143"/>
      <c r="Q149" s="106"/>
      <c r="R149" s="126"/>
      <c r="S149" s="235"/>
      <c r="T149" s="143"/>
      <c r="U149" s="50"/>
      <c r="V149" s="143"/>
      <c r="W149" s="50"/>
      <c r="X149" s="143"/>
    </row>
    <row r="150" spans="1:24">
      <c r="B150" s="34"/>
      <c r="C150" s="34"/>
      <c r="D150" s="69" t="s">
        <v>161</v>
      </c>
      <c r="E150" s="78" t="s">
        <v>106</v>
      </c>
      <c r="F150" s="96">
        <f t="shared" si="78"/>
        <v>263690</v>
      </c>
      <c r="G150" s="96">
        <f t="shared" si="79"/>
        <v>224315.26</v>
      </c>
      <c r="H150" s="101">
        <f t="shared" si="40"/>
        <v>0.85067791725131792</v>
      </c>
      <c r="I150" s="128">
        <v>263690</v>
      </c>
      <c r="J150" s="128">
        <v>224315.26</v>
      </c>
      <c r="K150" s="101">
        <f t="shared" si="41"/>
        <v>0.85067791725131792</v>
      </c>
      <c r="L150" s="126">
        <v>224315.26</v>
      </c>
      <c r="M150" s="143"/>
      <c r="N150" s="126"/>
      <c r="O150" s="143"/>
      <c r="P150" s="143"/>
      <c r="Q150" s="106"/>
      <c r="R150" s="126"/>
      <c r="S150" s="235"/>
      <c r="T150" s="143"/>
      <c r="U150" s="50"/>
      <c r="V150" s="143"/>
      <c r="W150" s="50"/>
      <c r="X150" s="143"/>
    </row>
    <row r="151" spans="1:24">
      <c r="B151" s="34"/>
      <c r="C151" s="34"/>
      <c r="D151" s="69" t="s">
        <v>59</v>
      </c>
      <c r="E151" s="78" t="s">
        <v>121</v>
      </c>
      <c r="F151" s="96">
        <f t="shared" si="78"/>
        <v>7392</v>
      </c>
      <c r="G151" s="96">
        <f t="shared" si="79"/>
        <v>7392</v>
      </c>
      <c r="H151" s="101">
        <f t="shared" si="40"/>
        <v>1</v>
      </c>
      <c r="I151" s="128">
        <v>7392</v>
      </c>
      <c r="J151" s="128">
        <v>7392</v>
      </c>
      <c r="K151" s="101">
        <f t="shared" si="41"/>
        <v>1</v>
      </c>
      <c r="L151" s="126"/>
      <c r="M151" s="143"/>
      <c r="N151" s="126"/>
      <c r="O151" s="143"/>
      <c r="P151" s="143"/>
      <c r="Q151" s="106"/>
      <c r="R151" s="126"/>
      <c r="S151" s="235"/>
      <c r="T151" s="143"/>
      <c r="U151" s="50"/>
      <c r="V151" s="143"/>
      <c r="W151" s="50"/>
      <c r="X151" s="143"/>
    </row>
    <row r="152" spans="1:24">
      <c r="B152" s="34"/>
      <c r="C152" s="34"/>
      <c r="D152" s="69" t="s">
        <v>165</v>
      </c>
      <c r="E152" s="78" t="s">
        <v>106</v>
      </c>
      <c r="F152" s="96">
        <f t="shared" si="78"/>
        <v>1831</v>
      </c>
      <c r="G152" s="96">
        <f t="shared" si="79"/>
        <v>637.5</v>
      </c>
      <c r="H152" s="101">
        <f t="shared" si="40"/>
        <v>0.34817039868924088</v>
      </c>
      <c r="I152" s="128"/>
      <c r="J152" s="128"/>
      <c r="K152" s="101"/>
      <c r="L152" s="126"/>
      <c r="M152" s="143"/>
      <c r="N152" s="126"/>
      <c r="O152" s="143"/>
      <c r="P152" s="143"/>
      <c r="Q152" s="106">
        <v>1831</v>
      </c>
      <c r="R152" s="126">
        <v>637.5</v>
      </c>
      <c r="S152" s="235">
        <f>SUM(R152/Q152)</f>
        <v>0.34817039868924088</v>
      </c>
      <c r="T152" s="143">
        <v>637.5</v>
      </c>
      <c r="U152" s="50"/>
      <c r="V152" s="143"/>
      <c r="W152" s="50"/>
      <c r="X152" s="143"/>
    </row>
    <row r="153" spans="1:24">
      <c r="B153" s="34"/>
      <c r="C153" s="34"/>
      <c r="D153" s="69" t="s">
        <v>102</v>
      </c>
      <c r="E153" s="78" t="s">
        <v>143</v>
      </c>
      <c r="F153" s="96">
        <f t="shared" si="78"/>
        <v>323900</v>
      </c>
      <c r="G153" s="96">
        <f t="shared" si="79"/>
        <v>323900</v>
      </c>
      <c r="H153" s="101">
        <f t="shared" si="40"/>
        <v>1</v>
      </c>
      <c r="I153" s="128"/>
      <c r="J153" s="128"/>
      <c r="K153" s="101"/>
      <c r="L153" s="128"/>
      <c r="M153" s="143"/>
      <c r="N153" s="126"/>
      <c r="O153" s="143"/>
      <c r="P153" s="143"/>
      <c r="Q153" s="106">
        <v>323900</v>
      </c>
      <c r="R153" s="126">
        <v>323900</v>
      </c>
      <c r="S153" s="235">
        <f>SUM(R153/Q153)</f>
        <v>1</v>
      </c>
      <c r="T153" s="143"/>
      <c r="U153" s="50"/>
      <c r="V153" s="143"/>
      <c r="W153" s="50"/>
      <c r="X153" s="143"/>
    </row>
    <row r="154" spans="1:24" s="6" customFormat="1">
      <c r="A154" s="202"/>
      <c r="B154" s="37"/>
      <c r="C154" s="37">
        <v>80144</v>
      </c>
      <c r="D154" s="72"/>
      <c r="E154" s="82" t="s">
        <v>86</v>
      </c>
      <c r="F154" s="95">
        <f t="shared" si="78"/>
        <v>125068</v>
      </c>
      <c r="G154" s="95">
        <f t="shared" si="79"/>
        <v>125076.37</v>
      </c>
      <c r="H154" s="100">
        <f t="shared" si="40"/>
        <v>1.0000669235935651</v>
      </c>
      <c r="I154" s="129">
        <f>SUM(I155:I156)</f>
        <v>125068</v>
      </c>
      <c r="J154" s="129">
        <f>SUM(J155:J156)</f>
        <v>125076.37</v>
      </c>
      <c r="K154" s="100">
        <f t="shared" si="41"/>
        <v>1.0000669235935651</v>
      </c>
      <c r="L154" s="129">
        <f t="shared" ref="L154:R154" si="87">SUM(L155:L156)</f>
        <v>0</v>
      </c>
      <c r="M154" s="148">
        <f t="shared" si="87"/>
        <v>0</v>
      </c>
      <c r="N154" s="129">
        <f t="shared" si="87"/>
        <v>0</v>
      </c>
      <c r="O154" s="148">
        <f t="shared" si="87"/>
        <v>0</v>
      </c>
      <c r="P154" s="148">
        <f t="shared" si="87"/>
        <v>0</v>
      </c>
      <c r="Q154" s="112">
        <f t="shared" si="87"/>
        <v>0</v>
      </c>
      <c r="R154" s="129">
        <f t="shared" si="87"/>
        <v>0</v>
      </c>
      <c r="S154" s="234"/>
      <c r="T154" s="148">
        <f>SUM(T155:T156)</f>
        <v>0</v>
      </c>
      <c r="U154" s="54">
        <f>SUM(U155:U156)</f>
        <v>0</v>
      </c>
      <c r="V154" s="148">
        <f>SUM(V155:V156)</f>
        <v>0</v>
      </c>
      <c r="W154" s="54">
        <f>SUM(W155:W156)</f>
        <v>0</v>
      </c>
      <c r="X154" s="148">
        <f>SUM(X155:X156)</f>
        <v>0</v>
      </c>
    </row>
    <row r="155" spans="1:24" s="6" customFormat="1">
      <c r="A155" s="202"/>
      <c r="B155" s="40"/>
      <c r="C155" s="40"/>
      <c r="D155" s="69" t="s">
        <v>57</v>
      </c>
      <c r="E155" s="88" t="s">
        <v>58</v>
      </c>
      <c r="F155" s="96">
        <f t="shared" si="78"/>
        <v>44017</v>
      </c>
      <c r="G155" s="96">
        <f t="shared" si="79"/>
        <v>44017.2</v>
      </c>
      <c r="H155" s="101">
        <f t="shared" si="40"/>
        <v>1.0000045436990253</v>
      </c>
      <c r="I155" s="128">
        <v>44017</v>
      </c>
      <c r="J155" s="128">
        <v>44017.2</v>
      </c>
      <c r="K155" s="101">
        <f t="shared" si="41"/>
        <v>1.0000045436990253</v>
      </c>
      <c r="L155" s="128"/>
      <c r="M155" s="149"/>
      <c r="N155" s="128"/>
      <c r="O155" s="149"/>
      <c r="P155" s="149"/>
      <c r="Q155" s="113"/>
      <c r="R155" s="128"/>
      <c r="S155" s="235"/>
      <c r="T155" s="149"/>
      <c r="U155" s="55"/>
      <c r="V155" s="149"/>
      <c r="W155" s="55"/>
      <c r="X155" s="149"/>
    </row>
    <row r="156" spans="1:24">
      <c r="B156" s="41"/>
      <c r="C156" s="34"/>
      <c r="D156" s="69" t="s">
        <v>7</v>
      </c>
      <c r="E156" s="78" t="s">
        <v>8</v>
      </c>
      <c r="F156" s="96">
        <f t="shared" si="78"/>
        <v>81051</v>
      </c>
      <c r="G156" s="96">
        <f t="shared" si="79"/>
        <v>81059.17</v>
      </c>
      <c r="H156" s="101">
        <f t="shared" si="40"/>
        <v>1.0001008007304042</v>
      </c>
      <c r="I156" s="128">
        <v>81051</v>
      </c>
      <c r="J156" s="128">
        <v>81059.17</v>
      </c>
      <c r="K156" s="101">
        <f t="shared" si="41"/>
        <v>1.0001008007304042</v>
      </c>
      <c r="L156" s="126"/>
      <c r="M156" s="143"/>
      <c r="N156" s="126"/>
      <c r="O156" s="143"/>
      <c r="P156" s="143"/>
      <c r="Q156" s="106"/>
      <c r="R156" s="126"/>
      <c r="S156" s="235"/>
      <c r="T156" s="143"/>
      <c r="U156" s="50"/>
      <c r="V156" s="143"/>
      <c r="W156" s="50"/>
      <c r="X156" s="143"/>
    </row>
    <row r="157" spans="1:24" s="6" customFormat="1">
      <c r="A157" s="202"/>
      <c r="B157" s="33"/>
      <c r="C157" s="33">
        <v>80148</v>
      </c>
      <c r="D157" s="66"/>
      <c r="E157" s="77" t="s">
        <v>63</v>
      </c>
      <c r="F157" s="95">
        <f t="shared" si="78"/>
        <v>50000</v>
      </c>
      <c r="G157" s="95">
        <f t="shared" si="79"/>
        <v>50184.3</v>
      </c>
      <c r="H157" s="100">
        <f t="shared" si="40"/>
        <v>1.0036860000000001</v>
      </c>
      <c r="I157" s="122">
        <f>SUM(I158)</f>
        <v>50000</v>
      </c>
      <c r="J157" s="122">
        <f t="shared" ref="J157:X161" si="88">SUM(J158)</f>
        <v>50184.3</v>
      </c>
      <c r="K157" s="100">
        <f t="shared" si="41"/>
        <v>1.0036860000000001</v>
      </c>
      <c r="L157" s="122">
        <f t="shared" si="88"/>
        <v>0</v>
      </c>
      <c r="M157" s="142">
        <f t="shared" si="88"/>
        <v>0</v>
      </c>
      <c r="N157" s="122">
        <f t="shared" si="88"/>
        <v>0</v>
      </c>
      <c r="O157" s="142">
        <f t="shared" si="88"/>
        <v>0</v>
      </c>
      <c r="P157" s="142">
        <f t="shared" si="88"/>
        <v>0</v>
      </c>
      <c r="Q157" s="105">
        <f t="shared" si="88"/>
        <v>0</v>
      </c>
      <c r="R157" s="122">
        <f t="shared" si="88"/>
        <v>0</v>
      </c>
      <c r="S157" s="234"/>
      <c r="T157" s="142">
        <f t="shared" si="88"/>
        <v>0</v>
      </c>
      <c r="U157" s="49">
        <f t="shared" si="88"/>
        <v>0</v>
      </c>
      <c r="V157" s="142">
        <f t="shared" si="88"/>
        <v>0</v>
      </c>
      <c r="W157" s="49">
        <f t="shared" si="88"/>
        <v>0</v>
      </c>
      <c r="X157" s="142">
        <f t="shared" si="88"/>
        <v>0</v>
      </c>
    </row>
    <row r="158" spans="1:24">
      <c r="B158" s="34"/>
      <c r="C158" s="34"/>
      <c r="D158" s="69" t="s">
        <v>52</v>
      </c>
      <c r="E158" s="81" t="s">
        <v>53</v>
      </c>
      <c r="F158" s="96">
        <f t="shared" si="78"/>
        <v>50000</v>
      </c>
      <c r="G158" s="96">
        <f t="shared" si="79"/>
        <v>50184.3</v>
      </c>
      <c r="H158" s="101">
        <f t="shared" si="40"/>
        <v>1.0036860000000001</v>
      </c>
      <c r="I158" s="128">
        <v>50000</v>
      </c>
      <c r="J158" s="128">
        <v>50184.3</v>
      </c>
      <c r="K158" s="101">
        <f t="shared" si="41"/>
        <v>1.0036860000000001</v>
      </c>
      <c r="L158" s="126"/>
      <c r="M158" s="143"/>
      <c r="N158" s="126"/>
      <c r="O158" s="143"/>
      <c r="P158" s="143"/>
      <c r="Q158" s="106"/>
      <c r="R158" s="126"/>
      <c r="S158" s="235"/>
      <c r="T158" s="143"/>
      <c r="U158" s="50"/>
      <c r="V158" s="143"/>
      <c r="W158" s="50"/>
      <c r="X158" s="143"/>
    </row>
    <row r="159" spans="1:24" hidden="1">
      <c r="B159" s="45"/>
      <c r="C159" s="45">
        <v>80150</v>
      </c>
      <c r="D159" s="72"/>
      <c r="E159" s="90" t="s">
        <v>173</v>
      </c>
      <c r="F159" s="95">
        <f t="shared" ref="F159:F162" si="89">SUM(I159+Q159)</f>
        <v>0</v>
      </c>
      <c r="G159" s="95">
        <f t="shared" ref="G159:G162" si="90">SUM(J159+R159)</f>
        <v>0</v>
      </c>
      <c r="H159" s="100" t="e">
        <f t="shared" ref="H159:H162" si="91">SUM(G159/F159)</f>
        <v>#DIV/0!</v>
      </c>
      <c r="I159" s="129">
        <f>SUM(I160)</f>
        <v>0</v>
      </c>
      <c r="J159" s="129">
        <f t="shared" si="88"/>
        <v>0</v>
      </c>
      <c r="K159" s="100" t="e">
        <f t="shared" ref="K159:K162" si="92">SUM(J159/I159)</f>
        <v>#DIV/0!</v>
      </c>
      <c r="L159" s="140">
        <f t="shared" si="88"/>
        <v>0</v>
      </c>
      <c r="M159" s="158">
        <f t="shared" si="88"/>
        <v>0</v>
      </c>
      <c r="N159" s="140">
        <f t="shared" si="88"/>
        <v>0</v>
      </c>
      <c r="O159" s="158">
        <f t="shared" si="88"/>
        <v>0</v>
      </c>
      <c r="P159" s="158">
        <f t="shared" si="88"/>
        <v>0</v>
      </c>
      <c r="Q159" s="119">
        <f t="shared" si="88"/>
        <v>0</v>
      </c>
      <c r="R159" s="140">
        <f t="shared" si="88"/>
        <v>0</v>
      </c>
      <c r="S159" s="234"/>
      <c r="T159" s="158">
        <f t="shared" si="88"/>
        <v>0</v>
      </c>
      <c r="U159" s="61">
        <f t="shared" si="88"/>
        <v>0</v>
      </c>
      <c r="V159" s="158">
        <f t="shared" si="88"/>
        <v>0</v>
      </c>
      <c r="W159" s="61">
        <f t="shared" si="88"/>
        <v>0</v>
      </c>
      <c r="X159" s="158">
        <f t="shared" si="88"/>
        <v>0</v>
      </c>
    </row>
    <row r="160" spans="1:24" hidden="1">
      <c r="B160" s="34"/>
      <c r="C160" s="34"/>
      <c r="D160" s="71" t="s">
        <v>7</v>
      </c>
      <c r="E160" s="81" t="s">
        <v>8</v>
      </c>
      <c r="F160" s="96">
        <f t="shared" si="89"/>
        <v>0</v>
      </c>
      <c r="G160" s="96">
        <f t="shared" si="90"/>
        <v>0</v>
      </c>
      <c r="H160" s="101" t="e">
        <f t="shared" si="91"/>
        <v>#DIV/0!</v>
      </c>
      <c r="I160" s="128"/>
      <c r="J160" s="128"/>
      <c r="K160" s="101" t="e">
        <f t="shared" si="92"/>
        <v>#DIV/0!</v>
      </c>
      <c r="L160" s="126"/>
      <c r="M160" s="143"/>
      <c r="N160" s="126"/>
      <c r="O160" s="143"/>
      <c r="P160" s="143"/>
      <c r="Q160" s="106"/>
      <c r="R160" s="126"/>
      <c r="S160" s="235"/>
      <c r="T160" s="143"/>
      <c r="U160" s="50"/>
      <c r="V160" s="143"/>
      <c r="W160" s="50"/>
      <c r="X160" s="143"/>
    </row>
    <row r="161" spans="1:24">
      <c r="B161" s="45"/>
      <c r="C161" s="45">
        <v>80151</v>
      </c>
      <c r="D161" s="72"/>
      <c r="E161" s="90" t="s">
        <v>174</v>
      </c>
      <c r="F161" s="95">
        <f t="shared" si="89"/>
        <v>21030</v>
      </c>
      <c r="G161" s="95">
        <f t="shared" si="90"/>
        <v>20990</v>
      </c>
      <c r="H161" s="100">
        <f t="shared" si="91"/>
        <v>0.99809795530194956</v>
      </c>
      <c r="I161" s="129">
        <f>SUM(I162)</f>
        <v>21030</v>
      </c>
      <c r="J161" s="129">
        <f t="shared" si="88"/>
        <v>20990</v>
      </c>
      <c r="K161" s="100">
        <f t="shared" si="92"/>
        <v>0.99809795530194956</v>
      </c>
      <c r="L161" s="140">
        <f t="shared" si="88"/>
        <v>0</v>
      </c>
      <c r="M161" s="158">
        <f t="shared" si="88"/>
        <v>0</v>
      </c>
      <c r="N161" s="140">
        <f t="shared" si="88"/>
        <v>0</v>
      </c>
      <c r="O161" s="158">
        <f t="shared" si="88"/>
        <v>0</v>
      </c>
      <c r="P161" s="158">
        <f t="shared" si="88"/>
        <v>0</v>
      </c>
      <c r="Q161" s="119">
        <f t="shared" si="88"/>
        <v>0</v>
      </c>
      <c r="R161" s="140">
        <f t="shared" si="88"/>
        <v>0</v>
      </c>
      <c r="S161" s="234"/>
      <c r="T161" s="158">
        <f t="shared" si="88"/>
        <v>0</v>
      </c>
      <c r="U161" s="61">
        <f t="shared" si="88"/>
        <v>0</v>
      </c>
      <c r="V161" s="158">
        <f t="shared" si="88"/>
        <v>0</v>
      </c>
      <c r="W161" s="61">
        <f t="shared" si="88"/>
        <v>0</v>
      </c>
      <c r="X161" s="158">
        <f t="shared" si="88"/>
        <v>0</v>
      </c>
    </row>
    <row r="162" spans="1:24">
      <c r="B162" s="34"/>
      <c r="C162" s="34"/>
      <c r="D162" s="69" t="s">
        <v>7</v>
      </c>
      <c r="E162" s="81" t="s">
        <v>8</v>
      </c>
      <c r="F162" s="96">
        <f t="shared" si="89"/>
        <v>21030</v>
      </c>
      <c r="G162" s="96">
        <f t="shared" si="90"/>
        <v>20990</v>
      </c>
      <c r="H162" s="101">
        <f t="shared" si="91"/>
        <v>0.99809795530194956</v>
      </c>
      <c r="I162" s="128">
        <v>21030</v>
      </c>
      <c r="J162" s="128">
        <v>20990</v>
      </c>
      <c r="K162" s="101">
        <f t="shared" si="92"/>
        <v>0.99809795530194956</v>
      </c>
      <c r="L162" s="126"/>
      <c r="M162" s="143"/>
      <c r="N162" s="126"/>
      <c r="O162" s="143"/>
      <c r="P162" s="143"/>
      <c r="Q162" s="106"/>
      <c r="R162" s="126"/>
      <c r="S162" s="235"/>
      <c r="T162" s="143"/>
      <c r="U162" s="50"/>
      <c r="V162" s="143"/>
      <c r="W162" s="50"/>
      <c r="X162" s="143"/>
    </row>
    <row r="163" spans="1:24" s="6" customFormat="1" ht="12" customHeight="1">
      <c r="A163" s="202"/>
      <c r="B163" s="33"/>
      <c r="C163" s="33">
        <v>80195</v>
      </c>
      <c r="D163" s="66"/>
      <c r="E163" s="84" t="s">
        <v>64</v>
      </c>
      <c r="F163" s="95">
        <f>SUM(I163+Q163)</f>
        <v>2300914</v>
      </c>
      <c r="G163" s="95">
        <f t="shared" si="79"/>
        <v>1502512.62</v>
      </c>
      <c r="H163" s="100">
        <f>SUM(G163/F163)</f>
        <v>0.65300685727497865</v>
      </c>
      <c r="I163" s="122">
        <f>SUM(I164:I169)</f>
        <v>2263501</v>
      </c>
      <c r="J163" s="122">
        <f>SUM(J164:J169)</f>
        <v>1482764.4100000001</v>
      </c>
      <c r="K163" s="100">
        <f>SUM(J163/I163)</f>
        <v>0.6550756593436452</v>
      </c>
      <c r="L163" s="122">
        <f>SUM(L164:L169)</f>
        <v>1451724.55</v>
      </c>
      <c r="M163" s="142">
        <f t="shared" ref="M163:P163" si="93">SUM(M164:M164)</f>
        <v>0</v>
      </c>
      <c r="N163" s="122">
        <f t="shared" si="93"/>
        <v>0</v>
      </c>
      <c r="O163" s="142">
        <f>SUM(O164:O169)</f>
        <v>15000</v>
      </c>
      <c r="P163" s="142">
        <f t="shared" si="93"/>
        <v>0</v>
      </c>
      <c r="Q163" s="105">
        <f>SUM(Q164:Q169)</f>
        <v>37413</v>
      </c>
      <c r="R163" s="122">
        <f>SUM(R164:R169)</f>
        <v>19748.210000000003</v>
      </c>
      <c r="S163" s="234">
        <f>SUM(R163/Q163)</f>
        <v>0.52784353032368436</v>
      </c>
      <c r="T163" s="142">
        <f>SUM(T164:T169)</f>
        <v>19748.210000000003</v>
      </c>
      <c r="U163" s="49">
        <f>SUM(U164:U164)</f>
        <v>0</v>
      </c>
      <c r="V163" s="142">
        <f>SUM(V164:V164)</f>
        <v>0</v>
      </c>
      <c r="W163" s="49">
        <f>SUM(W164:W164)</f>
        <v>0</v>
      </c>
      <c r="X163" s="142">
        <f>SUM(X164:X164)</f>
        <v>0</v>
      </c>
    </row>
    <row r="164" spans="1:24" ht="12" customHeight="1">
      <c r="B164" s="34"/>
      <c r="C164" s="34"/>
      <c r="D164" s="69" t="s">
        <v>7</v>
      </c>
      <c r="E164" s="78" t="s">
        <v>8</v>
      </c>
      <c r="F164" s="96">
        <f t="shared" si="78"/>
        <v>15309</v>
      </c>
      <c r="G164" s="96">
        <f t="shared" si="79"/>
        <v>16039.86</v>
      </c>
      <c r="H164" s="101">
        <f>SUM(G164/F164)</f>
        <v>1.0477405447775818</v>
      </c>
      <c r="I164" s="128">
        <v>15309</v>
      </c>
      <c r="J164" s="130">
        <v>16039.86</v>
      </c>
      <c r="K164" s="101">
        <f>SUM(J164/I164)</f>
        <v>1.0477405447775818</v>
      </c>
      <c r="L164" s="126"/>
      <c r="M164" s="143"/>
      <c r="N164" s="126"/>
      <c r="O164" s="143"/>
      <c r="P164" s="143"/>
      <c r="Q164" s="113"/>
      <c r="R164" s="126"/>
      <c r="S164" s="235"/>
      <c r="T164" s="143"/>
      <c r="U164" s="50"/>
      <c r="V164" s="143"/>
      <c r="W164" s="50"/>
      <c r="X164" s="143"/>
    </row>
    <row r="165" spans="1:24" ht="12" customHeight="1">
      <c r="B165" s="34"/>
      <c r="C165" s="34"/>
      <c r="D165" s="69" t="s">
        <v>161</v>
      </c>
      <c r="E165" s="78" t="s">
        <v>106</v>
      </c>
      <c r="F165" s="96">
        <f t="shared" si="78"/>
        <v>2067185</v>
      </c>
      <c r="G165" s="96">
        <f t="shared" si="79"/>
        <v>1351799.46</v>
      </c>
      <c r="H165" s="101">
        <f t="shared" ref="H165:H169" si="94">SUM(G165/F165)</f>
        <v>0.65393250241270129</v>
      </c>
      <c r="I165" s="128">
        <v>2067185</v>
      </c>
      <c r="J165" s="130">
        <v>1351799.46</v>
      </c>
      <c r="K165" s="101">
        <f t="shared" ref="K165:K167" si="95">SUM(J165/I165)</f>
        <v>0.65393250241270129</v>
      </c>
      <c r="L165" s="126">
        <v>1351799.46</v>
      </c>
      <c r="M165" s="143"/>
      <c r="N165" s="126"/>
      <c r="O165" s="143"/>
      <c r="P165" s="143"/>
      <c r="Q165" s="113"/>
      <c r="R165" s="126"/>
      <c r="S165" s="235"/>
      <c r="T165" s="143"/>
      <c r="U165" s="50"/>
      <c r="V165" s="143"/>
      <c r="W165" s="50"/>
      <c r="X165" s="143"/>
    </row>
    <row r="166" spans="1:24" ht="12" customHeight="1">
      <c r="B166" s="34"/>
      <c r="C166" s="34"/>
      <c r="D166" s="69" t="s">
        <v>164</v>
      </c>
      <c r="E166" s="78" t="s">
        <v>106</v>
      </c>
      <c r="F166" s="96">
        <f t="shared" si="78"/>
        <v>145847</v>
      </c>
      <c r="G166" s="96">
        <f t="shared" si="79"/>
        <v>99925.09</v>
      </c>
      <c r="H166" s="101">
        <f t="shared" si="94"/>
        <v>0.68513641007357018</v>
      </c>
      <c r="I166" s="128">
        <v>145847</v>
      </c>
      <c r="J166" s="130">
        <v>99925.09</v>
      </c>
      <c r="K166" s="101">
        <f t="shared" si="95"/>
        <v>0.68513641007357018</v>
      </c>
      <c r="L166" s="126">
        <v>99925.09</v>
      </c>
      <c r="M166" s="143"/>
      <c r="N166" s="126"/>
      <c r="O166" s="143"/>
      <c r="P166" s="143"/>
      <c r="Q166" s="113"/>
      <c r="R166" s="126"/>
      <c r="S166" s="235"/>
      <c r="T166" s="143"/>
      <c r="U166" s="50"/>
      <c r="V166" s="143"/>
      <c r="W166" s="50"/>
      <c r="X166" s="143"/>
    </row>
    <row r="167" spans="1:24" ht="12" customHeight="1">
      <c r="B167" s="34"/>
      <c r="C167" s="34"/>
      <c r="D167" s="69" t="s">
        <v>35</v>
      </c>
      <c r="E167" s="78" t="s">
        <v>150</v>
      </c>
      <c r="F167" s="96">
        <f t="shared" si="78"/>
        <v>35160</v>
      </c>
      <c r="G167" s="96">
        <f t="shared" si="79"/>
        <v>15000</v>
      </c>
      <c r="H167" s="101">
        <f t="shared" si="94"/>
        <v>0.42662116040955633</v>
      </c>
      <c r="I167" s="128">
        <v>35160</v>
      </c>
      <c r="J167" s="130">
        <v>15000</v>
      </c>
      <c r="K167" s="101">
        <f t="shared" si="95"/>
        <v>0.42662116040955633</v>
      </c>
      <c r="L167" s="126"/>
      <c r="M167" s="143"/>
      <c r="N167" s="126"/>
      <c r="O167" s="143">
        <v>15000</v>
      </c>
      <c r="P167" s="143"/>
      <c r="Q167" s="113"/>
      <c r="R167" s="126"/>
      <c r="S167" s="235"/>
      <c r="T167" s="143"/>
      <c r="U167" s="50"/>
      <c r="V167" s="143"/>
      <c r="W167" s="50"/>
      <c r="X167" s="143"/>
    </row>
    <row r="168" spans="1:24" ht="12" customHeight="1">
      <c r="B168" s="34"/>
      <c r="C168" s="34"/>
      <c r="D168" s="69" t="s">
        <v>165</v>
      </c>
      <c r="E168" s="78" t="s">
        <v>106</v>
      </c>
      <c r="F168" s="96">
        <f t="shared" si="78"/>
        <v>34936</v>
      </c>
      <c r="G168" s="96">
        <f t="shared" si="79"/>
        <v>18440.650000000001</v>
      </c>
      <c r="H168" s="101">
        <f t="shared" si="94"/>
        <v>0.52784090909090908</v>
      </c>
      <c r="I168" s="128"/>
      <c r="J168" s="130"/>
      <c r="K168" s="101"/>
      <c r="L168" s="126"/>
      <c r="M168" s="143"/>
      <c r="N168" s="126"/>
      <c r="O168" s="143"/>
      <c r="P168" s="143"/>
      <c r="Q168" s="113">
        <v>34936</v>
      </c>
      <c r="R168" s="126">
        <v>18440.650000000001</v>
      </c>
      <c r="S168" s="235">
        <f>SUM(R168/Q168)</f>
        <v>0.52784090909090908</v>
      </c>
      <c r="T168" s="143">
        <v>18440.650000000001</v>
      </c>
      <c r="U168" s="50"/>
      <c r="V168" s="143"/>
      <c r="W168" s="50"/>
      <c r="X168" s="143"/>
    </row>
    <row r="169" spans="1:24" ht="12" customHeight="1">
      <c r="B169" s="34"/>
      <c r="C169" s="34"/>
      <c r="D169" s="69" t="s">
        <v>166</v>
      </c>
      <c r="E169" s="78" t="s">
        <v>106</v>
      </c>
      <c r="F169" s="96">
        <f t="shared" si="78"/>
        <v>2477</v>
      </c>
      <c r="G169" s="96">
        <f t="shared" si="79"/>
        <v>1307.56</v>
      </c>
      <c r="H169" s="101">
        <f t="shared" si="94"/>
        <v>0.52788050060557123</v>
      </c>
      <c r="I169" s="128"/>
      <c r="J169" s="130"/>
      <c r="K169" s="101"/>
      <c r="L169" s="126"/>
      <c r="M169" s="143"/>
      <c r="N169" s="126"/>
      <c r="O169" s="143"/>
      <c r="P169" s="143"/>
      <c r="Q169" s="113">
        <v>2477</v>
      </c>
      <c r="R169" s="126">
        <v>1307.56</v>
      </c>
      <c r="S169" s="235">
        <f>SUM(R169/Q169)</f>
        <v>0.52788050060557123</v>
      </c>
      <c r="T169" s="143">
        <v>1307.56</v>
      </c>
      <c r="U169" s="50"/>
      <c r="V169" s="143"/>
      <c r="W169" s="50"/>
      <c r="X169" s="143"/>
    </row>
    <row r="170" spans="1:24" s="5" customFormat="1">
      <c r="A170" s="9"/>
      <c r="B170" s="36">
        <v>851</v>
      </c>
      <c r="C170" s="36"/>
      <c r="D170" s="70"/>
      <c r="E170" s="80" t="s">
        <v>65</v>
      </c>
      <c r="F170" s="97">
        <f>SUM(I170+Q170)</f>
        <v>1526242</v>
      </c>
      <c r="G170" s="97">
        <f>SUM(J170+R170)</f>
        <v>1484517.84</v>
      </c>
      <c r="H170" s="102">
        <f t="shared" ref="H170:H226" si="96">SUM(G170/F170)</f>
        <v>0.97266215973613623</v>
      </c>
      <c r="I170" s="97">
        <f t="shared" ref="I170:X170" si="97">SUM(I171+I174)</f>
        <v>1526242</v>
      </c>
      <c r="J170" s="97">
        <f t="shared" si="97"/>
        <v>1484517.84</v>
      </c>
      <c r="K170" s="102">
        <f t="shared" ref="K170:K234" si="98">SUM(J170/I170)</f>
        <v>0.97266215973613623</v>
      </c>
      <c r="L170" s="97">
        <f t="shared" si="97"/>
        <v>0</v>
      </c>
      <c r="M170" s="144">
        <f t="shared" si="97"/>
        <v>0</v>
      </c>
      <c r="N170" s="97">
        <f t="shared" si="97"/>
        <v>1484517.84</v>
      </c>
      <c r="O170" s="144">
        <f t="shared" si="97"/>
        <v>0</v>
      </c>
      <c r="P170" s="144">
        <f t="shared" si="97"/>
        <v>0</v>
      </c>
      <c r="Q170" s="107">
        <f t="shared" si="97"/>
        <v>0</v>
      </c>
      <c r="R170" s="97">
        <f t="shared" si="97"/>
        <v>0</v>
      </c>
      <c r="S170" s="236"/>
      <c r="T170" s="144">
        <f t="shared" si="97"/>
        <v>0</v>
      </c>
      <c r="U170" s="51">
        <f t="shared" si="97"/>
        <v>0</v>
      </c>
      <c r="V170" s="144">
        <f t="shared" si="97"/>
        <v>0</v>
      </c>
      <c r="W170" s="51">
        <f t="shared" si="97"/>
        <v>0</v>
      </c>
      <c r="X170" s="144">
        <f t="shared" si="97"/>
        <v>0</v>
      </c>
    </row>
    <row r="171" spans="1:24" s="5" customFormat="1" hidden="1">
      <c r="A171" s="9"/>
      <c r="B171" s="42"/>
      <c r="C171" s="42">
        <v>85111</v>
      </c>
      <c r="D171" s="74"/>
      <c r="E171" s="89" t="s">
        <v>108</v>
      </c>
      <c r="F171" s="95">
        <f t="shared" si="78"/>
        <v>0</v>
      </c>
      <c r="G171" s="95">
        <f t="shared" si="79"/>
        <v>0</v>
      </c>
      <c r="H171" s="100" t="e">
        <f t="shared" si="96"/>
        <v>#DIV/0!</v>
      </c>
      <c r="I171" s="132">
        <f>SUM(I172:I173)</f>
        <v>0</v>
      </c>
      <c r="J171" s="132">
        <f>SUM(J172:J173)</f>
        <v>0</v>
      </c>
      <c r="K171" s="100"/>
      <c r="L171" s="132">
        <f t="shared" ref="L171:R171" si="99">SUM(L172:L173)</f>
        <v>0</v>
      </c>
      <c r="M171" s="152">
        <f t="shared" si="99"/>
        <v>0</v>
      </c>
      <c r="N171" s="132">
        <f t="shared" si="99"/>
        <v>0</v>
      </c>
      <c r="O171" s="152">
        <f t="shared" si="99"/>
        <v>0</v>
      </c>
      <c r="P171" s="152">
        <f t="shared" si="99"/>
        <v>0</v>
      </c>
      <c r="Q171" s="116">
        <f t="shared" si="99"/>
        <v>0</v>
      </c>
      <c r="R171" s="132">
        <f t="shared" si="99"/>
        <v>0</v>
      </c>
      <c r="S171" s="234" t="e">
        <f t="shared" ref="S171:S173" si="100">SUM(R171/Q171)</f>
        <v>#DIV/0!</v>
      </c>
      <c r="T171" s="152">
        <f>SUM(T172:T173)</f>
        <v>0</v>
      </c>
      <c r="U171" s="58">
        <f>SUM(U172:U173)</f>
        <v>0</v>
      </c>
      <c r="V171" s="152">
        <f>SUM(V172:V173)</f>
        <v>0</v>
      </c>
      <c r="W171" s="58">
        <f>SUM(W172:W173)</f>
        <v>0</v>
      </c>
      <c r="X171" s="152">
        <f>SUM(X172:X173)</f>
        <v>0</v>
      </c>
    </row>
    <row r="172" spans="1:24" s="9" customFormat="1" hidden="1">
      <c r="B172" s="43"/>
      <c r="C172" s="43"/>
      <c r="D172" s="69" t="s">
        <v>18</v>
      </c>
      <c r="E172" s="78" t="s">
        <v>106</v>
      </c>
      <c r="F172" s="96">
        <f t="shared" si="78"/>
        <v>0</v>
      </c>
      <c r="G172" s="96">
        <f t="shared" si="79"/>
        <v>0</v>
      </c>
      <c r="H172" s="101" t="e">
        <f t="shared" si="96"/>
        <v>#DIV/0!</v>
      </c>
      <c r="I172" s="133"/>
      <c r="J172" s="133"/>
      <c r="K172" s="101"/>
      <c r="L172" s="133"/>
      <c r="M172" s="153"/>
      <c r="N172" s="133"/>
      <c r="O172" s="153"/>
      <c r="P172" s="153"/>
      <c r="Q172" s="117"/>
      <c r="R172" s="133"/>
      <c r="S172" s="235" t="e">
        <f t="shared" si="100"/>
        <v>#DIV/0!</v>
      </c>
      <c r="T172" s="153"/>
      <c r="U172" s="59"/>
      <c r="V172" s="153"/>
      <c r="W172" s="59"/>
      <c r="X172" s="153"/>
    </row>
    <row r="173" spans="1:24" s="5" customFormat="1" hidden="1">
      <c r="A173" s="9"/>
      <c r="B173" s="43"/>
      <c r="C173" s="43"/>
      <c r="D173" s="69" t="s">
        <v>19</v>
      </c>
      <c r="E173" s="78" t="s">
        <v>111</v>
      </c>
      <c r="F173" s="96">
        <f t="shared" si="78"/>
        <v>0</v>
      </c>
      <c r="G173" s="96">
        <f t="shared" si="79"/>
        <v>0</v>
      </c>
      <c r="H173" s="101" t="e">
        <f t="shared" si="96"/>
        <v>#DIV/0!</v>
      </c>
      <c r="I173" s="133"/>
      <c r="J173" s="133"/>
      <c r="K173" s="101"/>
      <c r="L173" s="133"/>
      <c r="M173" s="153"/>
      <c r="N173" s="133"/>
      <c r="O173" s="153"/>
      <c r="P173" s="153"/>
      <c r="Q173" s="117"/>
      <c r="R173" s="133"/>
      <c r="S173" s="235" t="e">
        <f t="shared" si="100"/>
        <v>#DIV/0!</v>
      </c>
      <c r="T173" s="153"/>
      <c r="U173" s="59"/>
      <c r="V173" s="153"/>
      <c r="W173" s="59"/>
      <c r="X173" s="153"/>
    </row>
    <row r="174" spans="1:24" s="6" customFormat="1">
      <c r="A174" s="202"/>
      <c r="B174" s="33"/>
      <c r="C174" s="33">
        <v>85156</v>
      </c>
      <c r="D174" s="66"/>
      <c r="E174" s="77" t="s">
        <v>133</v>
      </c>
      <c r="F174" s="95">
        <f t="shared" si="78"/>
        <v>1526242</v>
      </c>
      <c r="G174" s="95">
        <f t="shared" si="79"/>
        <v>1484517.84</v>
      </c>
      <c r="H174" s="100">
        <f t="shared" si="96"/>
        <v>0.97266215973613623</v>
      </c>
      <c r="I174" s="122">
        <f>SUM(I175)</f>
        <v>1526242</v>
      </c>
      <c r="J174" s="122">
        <f t="shared" ref="J174:X174" si="101">SUM(J175)</f>
        <v>1484517.84</v>
      </c>
      <c r="K174" s="100">
        <f t="shared" si="98"/>
        <v>0.97266215973613623</v>
      </c>
      <c r="L174" s="122">
        <f t="shared" si="101"/>
        <v>0</v>
      </c>
      <c r="M174" s="142">
        <f t="shared" si="101"/>
        <v>0</v>
      </c>
      <c r="N174" s="122">
        <f t="shared" si="101"/>
        <v>1484517.84</v>
      </c>
      <c r="O174" s="142">
        <f t="shared" si="101"/>
        <v>0</v>
      </c>
      <c r="P174" s="142">
        <f t="shared" si="101"/>
        <v>0</v>
      </c>
      <c r="Q174" s="105">
        <f t="shared" si="101"/>
        <v>0</v>
      </c>
      <c r="R174" s="122">
        <f t="shared" si="101"/>
        <v>0</v>
      </c>
      <c r="S174" s="234"/>
      <c r="T174" s="142">
        <f t="shared" si="101"/>
        <v>0</v>
      </c>
      <c r="U174" s="49">
        <f t="shared" si="101"/>
        <v>0</v>
      </c>
      <c r="V174" s="142">
        <f t="shared" si="101"/>
        <v>0</v>
      </c>
      <c r="W174" s="49">
        <f t="shared" si="101"/>
        <v>0</v>
      </c>
      <c r="X174" s="142">
        <f t="shared" si="101"/>
        <v>0</v>
      </c>
    </row>
    <row r="175" spans="1:24">
      <c r="B175" s="34"/>
      <c r="C175" s="34"/>
      <c r="D175" s="69" t="s">
        <v>27</v>
      </c>
      <c r="E175" s="81" t="s">
        <v>138</v>
      </c>
      <c r="F175" s="96">
        <f t="shared" si="78"/>
        <v>1526242</v>
      </c>
      <c r="G175" s="96">
        <f t="shared" si="79"/>
        <v>1484517.84</v>
      </c>
      <c r="H175" s="101">
        <f t="shared" si="96"/>
        <v>0.97266215973613623</v>
      </c>
      <c r="I175" s="130">
        <v>1526242</v>
      </c>
      <c r="J175" s="130">
        <v>1484517.84</v>
      </c>
      <c r="K175" s="101">
        <f t="shared" si="98"/>
        <v>0.97266215973613623</v>
      </c>
      <c r="L175" s="126"/>
      <c r="M175" s="143"/>
      <c r="N175" s="130">
        <v>1484517.84</v>
      </c>
      <c r="O175" s="143"/>
      <c r="P175" s="143"/>
      <c r="Q175" s="106"/>
      <c r="R175" s="126"/>
      <c r="S175" s="235"/>
      <c r="T175" s="143"/>
      <c r="U175" s="50"/>
      <c r="V175" s="143"/>
      <c r="W175" s="50"/>
      <c r="X175" s="143"/>
    </row>
    <row r="176" spans="1:24" s="5" customFormat="1">
      <c r="A176" s="9"/>
      <c r="B176" s="36">
        <v>852</v>
      </c>
      <c r="C176" s="36"/>
      <c r="D176" s="70"/>
      <c r="E176" s="80" t="s">
        <v>66</v>
      </c>
      <c r="F176" s="97">
        <f t="shared" si="78"/>
        <v>8865234.5999999996</v>
      </c>
      <c r="G176" s="97">
        <f t="shared" si="79"/>
        <v>8846936.9200000018</v>
      </c>
      <c r="H176" s="102">
        <f t="shared" si="96"/>
        <v>0.99793601852341307</v>
      </c>
      <c r="I176" s="124">
        <f>SUM(I177+I189+I198+I203+I214+I212+I220)</f>
        <v>8808830.5999999996</v>
      </c>
      <c r="J176" s="124">
        <f>SUM(J177+J189+J198+J203+J214+J212+J220)</f>
        <v>8790532.9200000018</v>
      </c>
      <c r="K176" s="102">
        <f t="shared" si="98"/>
        <v>0.99792280260219812</v>
      </c>
      <c r="L176" s="124">
        <f t="shared" ref="L176:R176" si="102">SUM(L177+L189+L198+L203+L214+L212)</f>
        <v>22866.53</v>
      </c>
      <c r="M176" s="124">
        <f t="shared" si="102"/>
        <v>0</v>
      </c>
      <c r="N176" s="124">
        <f t="shared" si="102"/>
        <v>1631709.99</v>
      </c>
      <c r="O176" s="145">
        <f t="shared" si="102"/>
        <v>0</v>
      </c>
      <c r="P176" s="145">
        <f t="shared" si="102"/>
        <v>0</v>
      </c>
      <c r="Q176" s="108">
        <f t="shared" si="102"/>
        <v>56404</v>
      </c>
      <c r="R176" s="229">
        <f t="shared" si="102"/>
        <v>56404</v>
      </c>
      <c r="S176" s="239">
        <f>SUM(R176/Q176)</f>
        <v>1</v>
      </c>
      <c r="T176" s="108">
        <f>SUM(T177+T189+T198+T203+T214+T212)</f>
        <v>0</v>
      </c>
      <c r="U176" s="108">
        <f>SUM(U177+U189+U198+U203+U214+U212)</f>
        <v>0</v>
      </c>
      <c r="V176" s="108">
        <f>SUM(V177+V189+V198+V203+V214+V212)</f>
        <v>0</v>
      </c>
      <c r="W176" s="108">
        <f>SUM(W177+W189+W198+W203+W214+W212)</f>
        <v>0</v>
      </c>
      <c r="X176" s="244">
        <f>SUM(X177+X189+X198+X203+X214+X212)</f>
        <v>0</v>
      </c>
    </row>
    <row r="177" spans="1:24" s="6" customFormat="1" ht="12" hidden="1" customHeight="1">
      <c r="A177" s="202"/>
      <c r="B177" s="33"/>
      <c r="C177" s="33">
        <v>85201</v>
      </c>
      <c r="D177" s="66"/>
      <c r="E177" s="84" t="s">
        <v>67</v>
      </c>
      <c r="F177" s="95">
        <f t="shared" si="78"/>
        <v>0</v>
      </c>
      <c r="G177" s="95">
        <f t="shared" si="79"/>
        <v>0</v>
      </c>
      <c r="H177" s="100" t="e">
        <f t="shared" si="96"/>
        <v>#DIV/0!</v>
      </c>
      <c r="I177" s="125">
        <f>SUM(I178:I188)</f>
        <v>0</v>
      </c>
      <c r="J177" s="125">
        <f>SUM(J178:J188)</f>
        <v>0</v>
      </c>
      <c r="K177" s="100" t="e">
        <f t="shared" si="98"/>
        <v>#DIV/0!</v>
      </c>
      <c r="L177" s="125">
        <f t="shared" ref="L177:R177" si="103">SUM(L178:L188)</f>
        <v>0</v>
      </c>
      <c r="M177" s="147">
        <f t="shared" si="103"/>
        <v>0</v>
      </c>
      <c r="N177" s="125">
        <f t="shared" si="103"/>
        <v>0</v>
      </c>
      <c r="O177" s="147">
        <f t="shared" si="103"/>
        <v>0</v>
      </c>
      <c r="P177" s="147">
        <f t="shared" si="103"/>
        <v>0</v>
      </c>
      <c r="Q177" s="109">
        <f t="shared" si="103"/>
        <v>0</v>
      </c>
      <c r="R177" s="125">
        <f t="shared" si="103"/>
        <v>0</v>
      </c>
      <c r="S177" s="234" t="e">
        <f>SUM(R177/Q177)</f>
        <v>#DIV/0!</v>
      </c>
      <c r="T177" s="147">
        <f>SUM(T178:T188)</f>
        <v>0</v>
      </c>
      <c r="U177" s="53">
        <f>SUM(U178:U188)</f>
        <v>0</v>
      </c>
      <c r="V177" s="147">
        <f>SUM(V178:V188)</f>
        <v>0</v>
      </c>
      <c r="W177" s="53">
        <f>SUM(W178:W188)</f>
        <v>0</v>
      </c>
      <c r="X177" s="147">
        <f>SUM(X178:X188)</f>
        <v>0</v>
      </c>
    </row>
    <row r="178" spans="1:24" s="2" customFormat="1" hidden="1">
      <c r="A178" s="203"/>
      <c r="B178" s="44"/>
      <c r="C178" s="44"/>
      <c r="D178" s="175" t="s">
        <v>103</v>
      </c>
      <c r="E178" s="78" t="s">
        <v>156</v>
      </c>
      <c r="F178" s="96">
        <f t="shared" si="78"/>
        <v>0</v>
      </c>
      <c r="G178" s="96">
        <f t="shared" si="79"/>
        <v>0</v>
      </c>
      <c r="H178" s="101" t="e">
        <f t="shared" si="96"/>
        <v>#DIV/0!</v>
      </c>
      <c r="I178" s="134"/>
      <c r="J178" s="134"/>
      <c r="K178" s="101" t="e">
        <f t="shared" si="98"/>
        <v>#DIV/0!</v>
      </c>
      <c r="L178" s="134"/>
      <c r="M178" s="154"/>
      <c r="N178" s="126"/>
      <c r="O178" s="143"/>
      <c r="P178" s="143"/>
      <c r="Q178" s="106"/>
      <c r="R178" s="126"/>
      <c r="S178" s="235"/>
      <c r="T178" s="143"/>
      <c r="U178" s="50"/>
      <c r="V178" s="143"/>
      <c r="W178" s="50"/>
      <c r="X178" s="143"/>
    </row>
    <row r="179" spans="1:24" s="2" customFormat="1" hidden="1">
      <c r="A179" s="203"/>
      <c r="B179" s="44"/>
      <c r="C179" s="44"/>
      <c r="D179" s="175" t="s">
        <v>12</v>
      </c>
      <c r="E179" s="78" t="s">
        <v>13</v>
      </c>
      <c r="F179" s="96">
        <f t="shared" si="78"/>
        <v>0</v>
      </c>
      <c r="G179" s="96">
        <f t="shared" si="79"/>
        <v>0</v>
      </c>
      <c r="H179" s="101" t="e">
        <f t="shared" si="96"/>
        <v>#DIV/0!</v>
      </c>
      <c r="I179" s="134"/>
      <c r="J179" s="134"/>
      <c r="K179" s="101" t="e">
        <f t="shared" si="98"/>
        <v>#DIV/0!</v>
      </c>
      <c r="L179" s="134"/>
      <c r="M179" s="154"/>
      <c r="N179" s="126"/>
      <c r="O179" s="143"/>
      <c r="P179" s="143"/>
      <c r="Q179" s="106"/>
      <c r="R179" s="126"/>
      <c r="S179" s="235"/>
      <c r="T179" s="143"/>
      <c r="U179" s="50"/>
      <c r="V179" s="143"/>
      <c r="W179" s="50"/>
      <c r="X179" s="143"/>
    </row>
    <row r="180" spans="1:24" s="2" customFormat="1" hidden="1">
      <c r="A180" s="203"/>
      <c r="B180" s="44"/>
      <c r="C180" s="44"/>
      <c r="D180" s="175" t="s">
        <v>32</v>
      </c>
      <c r="E180" s="78" t="s">
        <v>176</v>
      </c>
      <c r="F180" s="96">
        <f t="shared" si="78"/>
        <v>0</v>
      </c>
      <c r="G180" s="96">
        <f t="shared" si="79"/>
        <v>0</v>
      </c>
      <c r="H180" s="101" t="e">
        <f t="shared" si="96"/>
        <v>#DIV/0!</v>
      </c>
      <c r="I180" s="134"/>
      <c r="J180" s="134"/>
      <c r="K180" s="101" t="e">
        <f t="shared" si="98"/>
        <v>#DIV/0!</v>
      </c>
      <c r="L180" s="134"/>
      <c r="M180" s="154"/>
      <c r="N180" s="126"/>
      <c r="O180" s="143"/>
      <c r="P180" s="143"/>
      <c r="Q180" s="106"/>
      <c r="R180" s="126"/>
      <c r="S180" s="235"/>
      <c r="T180" s="143"/>
      <c r="U180" s="50"/>
      <c r="V180" s="143"/>
      <c r="W180" s="50"/>
      <c r="X180" s="143"/>
    </row>
    <row r="181" spans="1:24" s="2" customFormat="1" hidden="1">
      <c r="A181" s="203"/>
      <c r="B181" s="44"/>
      <c r="C181" s="44"/>
      <c r="D181" s="175" t="s">
        <v>52</v>
      </c>
      <c r="E181" s="78" t="s">
        <v>53</v>
      </c>
      <c r="F181" s="96">
        <f t="shared" si="78"/>
        <v>0</v>
      </c>
      <c r="G181" s="96">
        <f t="shared" si="79"/>
        <v>0</v>
      </c>
      <c r="H181" s="101" t="e">
        <f t="shared" si="96"/>
        <v>#DIV/0!</v>
      </c>
      <c r="I181" s="134"/>
      <c r="J181" s="134"/>
      <c r="K181" s="101" t="e">
        <f t="shared" si="98"/>
        <v>#DIV/0!</v>
      </c>
      <c r="L181" s="134"/>
      <c r="M181" s="154"/>
      <c r="N181" s="126"/>
      <c r="O181" s="143"/>
      <c r="P181" s="143"/>
      <c r="Q181" s="106"/>
      <c r="R181" s="126"/>
      <c r="S181" s="235"/>
      <c r="T181" s="143"/>
      <c r="U181" s="50"/>
      <c r="V181" s="143"/>
      <c r="W181" s="50"/>
      <c r="X181" s="143"/>
    </row>
    <row r="182" spans="1:24" s="2" customFormat="1" hidden="1">
      <c r="A182" s="203"/>
      <c r="B182" s="44"/>
      <c r="C182" s="44"/>
      <c r="D182" s="175" t="s">
        <v>61</v>
      </c>
      <c r="E182" s="78" t="s">
        <v>62</v>
      </c>
      <c r="F182" s="96">
        <f t="shared" si="78"/>
        <v>0</v>
      </c>
      <c r="G182" s="96">
        <f t="shared" si="79"/>
        <v>0</v>
      </c>
      <c r="H182" s="101" t="e">
        <f t="shared" si="96"/>
        <v>#DIV/0!</v>
      </c>
      <c r="I182" s="134"/>
      <c r="J182" s="134"/>
      <c r="K182" s="101" t="e">
        <f t="shared" si="98"/>
        <v>#DIV/0!</v>
      </c>
      <c r="L182" s="134"/>
      <c r="M182" s="154"/>
      <c r="N182" s="126"/>
      <c r="O182" s="143"/>
      <c r="P182" s="143"/>
      <c r="Q182" s="106"/>
      <c r="R182" s="126"/>
      <c r="S182" s="235" t="e">
        <f>SUM(R182/Q182)</f>
        <v>#DIV/0!</v>
      </c>
      <c r="T182" s="143"/>
      <c r="U182" s="50"/>
      <c r="V182" s="143"/>
      <c r="W182" s="50"/>
      <c r="X182" s="143"/>
    </row>
    <row r="183" spans="1:24" s="2" customFormat="1" hidden="1">
      <c r="A183" s="203"/>
      <c r="B183" s="44"/>
      <c r="C183" s="44"/>
      <c r="D183" s="175" t="s">
        <v>105</v>
      </c>
      <c r="E183" s="78" t="s">
        <v>109</v>
      </c>
      <c r="F183" s="96">
        <f t="shared" si="78"/>
        <v>0</v>
      </c>
      <c r="G183" s="96">
        <f t="shared" si="79"/>
        <v>0</v>
      </c>
      <c r="H183" s="101" t="e">
        <f t="shared" si="96"/>
        <v>#DIV/0!</v>
      </c>
      <c r="I183" s="134"/>
      <c r="J183" s="134"/>
      <c r="K183" s="101" t="e">
        <f t="shared" si="98"/>
        <v>#DIV/0!</v>
      </c>
      <c r="L183" s="134"/>
      <c r="M183" s="154"/>
      <c r="N183" s="126"/>
      <c r="O183" s="143"/>
      <c r="P183" s="143"/>
      <c r="Q183" s="106"/>
      <c r="R183" s="126"/>
      <c r="S183" s="235"/>
      <c r="T183" s="143"/>
      <c r="U183" s="50"/>
      <c r="V183" s="143"/>
      <c r="W183" s="50"/>
      <c r="X183" s="143"/>
    </row>
    <row r="184" spans="1:24" s="2" customFormat="1" hidden="1">
      <c r="A184" s="203"/>
      <c r="B184" s="44"/>
      <c r="C184" s="44"/>
      <c r="D184" s="75" t="s">
        <v>29</v>
      </c>
      <c r="E184" s="81" t="s">
        <v>168</v>
      </c>
      <c r="F184" s="96">
        <f t="shared" si="78"/>
        <v>0</v>
      </c>
      <c r="G184" s="96">
        <f t="shared" si="79"/>
        <v>0</v>
      </c>
      <c r="H184" s="101" t="e">
        <f t="shared" si="96"/>
        <v>#DIV/0!</v>
      </c>
      <c r="I184" s="134"/>
      <c r="J184" s="134"/>
      <c r="K184" s="101" t="e">
        <f t="shared" si="98"/>
        <v>#DIV/0!</v>
      </c>
      <c r="L184" s="126"/>
      <c r="M184" s="143"/>
      <c r="N184" s="126"/>
      <c r="O184" s="143"/>
      <c r="P184" s="143"/>
      <c r="Q184" s="106"/>
      <c r="R184" s="126"/>
      <c r="S184" s="235"/>
      <c r="T184" s="143"/>
      <c r="U184" s="50"/>
      <c r="V184" s="143"/>
      <c r="W184" s="50"/>
      <c r="X184" s="143"/>
    </row>
    <row r="185" spans="1:24" s="2" customFormat="1" hidden="1">
      <c r="A185" s="203"/>
      <c r="B185" s="44"/>
      <c r="C185" s="44"/>
      <c r="D185" s="75" t="s">
        <v>16</v>
      </c>
      <c r="E185" s="81" t="s">
        <v>172</v>
      </c>
      <c r="F185" s="96">
        <f t="shared" si="78"/>
        <v>0</v>
      </c>
      <c r="G185" s="96">
        <f t="shared" si="79"/>
        <v>0</v>
      </c>
      <c r="H185" s="101" t="e">
        <f t="shared" si="96"/>
        <v>#DIV/0!</v>
      </c>
      <c r="I185" s="134"/>
      <c r="J185" s="134"/>
      <c r="K185" s="101" t="e">
        <f t="shared" si="98"/>
        <v>#DIV/0!</v>
      </c>
      <c r="L185" s="126"/>
      <c r="M185" s="143"/>
      <c r="N185" s="126"/>
      <c r="O185" s="143"/>
      <c r="P185" s="143"/>
      <c r="Q185" s="106"/>
      <c r="R185" s="126"/>
      <c r="S185" s="235"/>
      <c r="T185" s="143"/>
      <c r="U185" s="50"/>
      <c r="V185" s="143"/>
      <c r="W185" s="50"/>
      <c r="X185" s="143"/>
    </row>
    <row r="186" spans="1:24" s="2" customFormat="1" hidden="1">
      <c r="A186" s="203"/>
      <c r="B186" s="44"/>
      <c r="C186" s="44"/>
      <c r="D186" s="75" t="s">
        <v>54</v>
      </c>
      <c r="E186" s="81" t="s">
        <v>181</v>
      </c>
      <c r="F186" s="96">
        <f t="shared" si="78"/>
        <v>0</v>
      </c>
      <c r="G186" s="96">
        <f t="shared" si="79"/>
        <v>0</v>
      </c>
      <c r="H186" s="101" t="e">
        <f t="shared" si="96"/>
        <v>#DIV/0!</v>
      </c>
      <c r="I186" s="134"/>
      <c r="J186" s="134"/>
      <c r="K186" s="101" t="e">
        <f t="shared" si="98"/>
        <v>#DIV/0!</v>
      </c>
      <c r="L186" s="126"/>
      <c r="M186" s="143"/>
      <c r="N186" s="126"/>
      <c r="O186" s="143"/>
      <c r="P186" s="143"/>
      <c r="Q186" s="106"/>
      <c r="R186" s="126"/>
      <c r="S186" s="235"/>
      <c r="T186" s="143"/>
      <c r="U186" s="50"/>
      <c r="V186" s="143"/>
      <c r="W186" s="50"/>
      <c r="X186" s="143"/>
    </row>
    <row r="187" spans="1:24" s="2" customFormat="1" hidden="1">
      <c r="A187" s="203"/>
      <c r="B187" s="44"/>
      <c r="C187" s="44"/>
      <c r="D187" s="75" t="s">
        <v>114</v>
      </c>
      <c r="E187" s="81" t="s">
        <v>181</v>
      </c>
      <c r="F187" s="96">
        <f t="shared" ref="F187:G187" si="104">SUM(I187+Q187)</f>
        <v>0</v>
      </c>
      <c r="G187" s="96">
        <f t="shared" si="104"/>
        <v>0</v>
      </c>
      <c r="H187" s="101" t="e">
        <f t="shared" si="96"/>
        <v>#DIV/0!</v>
      </c>
      <c r="I187" s="134"/>
      <c r="J187" s="134"/>
      <c r="K187" s="101" t="e">
        <f t="shared" si="98"/>
        <v>#DIV/0!</v>
      </c>
      <c r="L187" s="126"/>
      <c r="M187" s="143"/>
      <c r="N187" s="126"/>
      <c r="O187" s="143"/>
      <c r="P187" s="143"/>
      <c r="Q187" s="106"/>
      <c r="R187" s="126"/>
      <c r="S187" s="235" t="e">
        <f>SUM(R187/Q187)</f>
        <v>#DIV/0!</v>
      </c>
      <c r="T187" s="143"/>
      <c r="U187" s="50"/>
      <c r="V187" s="143"/>
      <c r="W187" s="50"/>
      <c r="X187" s="143"/>
    </row>
    <row r="188" spans="1:24" s="2" customFormat="1" hidden="1">
      <c r="A188" s="203"/>
      <c r="B188" s="44"/>
      <c r="C188" s="44"/>
      <c r="D188" s="75" t="s">
        <v>7</v>
      </c>
      <c r="E188" s="81" t="s">
        <v>8</v>
      </c>
      <c r="F188" s="96">
        <f t="shared" ref="F188:F235" si="105">SUM(I188+Q188)</f>
        <v>0</v>
      </c>
      <c r="G188" s="96">
        <f t="shared" ref="G188:G235" si="106">SUM(J188+R188)</f>
        <v>0</v>
      </c>
      <c r="H188" s="101" t="e">
        <f t="shared" si="96"/>
        <v>#DIV/0!</v>
      </c>
      <c r="I188" s="134"/>
      <c r="J188" s="134"/>
      <c r="K188" s="101" t="e">
        <f t="shared" si="98"/>
        <v>#DIV/0!</v>
      </c>
      <c r="L188" s="126"/>
      <c r="M188" s="143"/>
      <c r="N188" s="126"/>
      <c r="O188" s="143"/>
      <c r="P188" s="143"/>
      <c r="Q188" s="106"/>
      <c r="R188" s="126"/>
      <c r="S188" s="235"/>
      <c r="T188" s="143"/>
      <c r="U188" s="50"/>
      <c r="V188" s="143"/>
      <c r="W188" s="50"/>
      <c r="X188" s="143"/>
    </row>
    <row r="189" spans="1:24" s="6" customFormat="1">
      <c r="A189" s="202"/>
      <c r="B189" s="33"/>
      <c r="C189" s="33">
        <v>85202</v>
      </c>
      <c r="D189" s="66"/>
      <c r="E189" s="77" t="s">
        <v>68</v>
      </c>
      <c r="F189" s="95">
        <f t="shared" si="105"/>
        <v>6980118</v>
      </c>
      <c r="G189" s="95">
        <f t="shared" si="106"/>
        <v>6970459.6500000004</v>
      </c>
      <c r="H189" s="100">
        <f t="shared" si="96"/>
        <v>0.99861630562692494</v>
      </c>
      <c r="I189" s="125">
        <f>SUM(I190:I197)</f>
        <v>6923714</v>
      </c>
      <c r="J189" s="125">
        <f>SUM(J190:J197)</f>
        <v>6914055.6500000004</v>
      </c>
      <c r="K189" s="100">
        <f t="shared" si="98"/>
        <v>0.9986050333679295</v>
      </c>
      <c r="L189" s="125">
        <f t="shared" ref="L189:R189" si="107">SUM(L190:L197)</f>
        <v>0</v>
      </c>
      <c r="M189" s="147">
        <f t="shared" si="107"/>
        <v>0</v>
      </c>
      <c r="N189" s="125">
        <f t="shared" si="107"/>
        <v>0</v>
      </c>
      <c r="O189" s="147">
        <f t="shared" si="107"/>
        <v>0</v>
      </c>
      <c r="P189" s="147">
        <f t="shared" si="107"/>
        <v>0</v>
      </c>
      <c r="Q189" s="109">
        <f t="shared" si="107"/>
        <v>56404</v>
      </c>
      <c r="R189" s="125">
        <f t="shared" si="107"/>
        <v>56404</v>
      </c>
      <c r="S189" s="234">
        <f>SUM(R189/Q189)</f>
        <v>1</v>
      </c>
      <c r="T189" s="147">
        <f>SUM(T190:T197)</f>
        <v>0</v>
      </c>
      <c r="U189" s="53">
        <f>SUM(U190:U197)</f>
        <v>0</v>
      </c>
      <c r="V189" s="147">
        <f>SUM(V190:V197)</f>
        <v>0</v>
      </c>
      <c r="W189" s="53">
        <f>SUM(W190:W197)</f>
        <v>0</v>
      </c>
      <c r="X189" s="147">
        <f>SUM(X190:X197)</f>
        <v>0</v>
      </c>
    </row>
    <row r="190" spans="1:24" s="2" customFormat="1">
      <c r="A190" s="203"/>
      <c r="B190" s="34"/>
      <c r="C190" s="34"/>
      <c r="D190" s="69" t="s">
        <v>32</v>
      </c>
      <c r="E190" s="81" t="s">
        <v>176</v>
      </c>
      <c r="F190" s="96">
        <f t="shared" si="105"/>
        <v>1200</v>
      </c>
      <c r="G190" s="96">
        <f t="shared" si="106"/>
        <v>1200</v>
      </c>
      <c r="H190" s="101">
        <f t="shared" si="96"/>
        <v>1</v>
      </c>
      <c r="I190" s="123">
        <v>1200</v>
      </c>
      <c r="J190" s="123">
        <v>1200</v>
      </c>
      <c r="K190" s="101">
        <f t="shared" si="98"/>
        <v>1</v>
      </c>
      <c r="L190" s="126"/>
      <c r="M190" s="143"/>
      <c r="N190" s="126"/>
      <c r="O190" s="143"/>
      <c r="P190" s="143"/>
      <c r="Q190" s="106"/>
      <c r="R190" s="126"/>
      <c r="S190" s="235"/>
      <c r="T190" s="143"/>
      <c r="U190" s="50"/>
      <c r="V190" s="143"/>
      <c r="W190" s="50"/>
      <c r="X190" s="143"/>
    </row>
    <row r="191" spans="1:24">
      <c r="B191" s="34"/>
      <c r="C191" s="34"/>
      <c r="D191" s="69" t="s">
        <v>52</v>
      </c>
      <c r="E191" s="78" t="s">
        <v>53</v>
      </c>
      <c r="F191" s="96">
        <f t="shared" si="105"/>
        <v>5060931</v>
      </c>
      <c r="G191" s="96">
        <f t="shared" si="106"/>
        <v>5061055.07</v>
      </c>
      <c r="H191" s="101">
        <f t="shared" si="96"/>
        <v>1.0000245152522333</v>
      </c>
      <c r="I191" s="128">
        <v>5060931</v>
      </c>
      <c r="J191" s="134">
        <v>5061055.07</v>
      </c>
      <c r="K191" s="101">
        <f t="shared" si="98"/>
        <v>1.0000245152522333</v>
      </c>
      <c r="L191" s="126"/>
      <c r="M191" s="143"/>
      <c r="N191" s="126"/>
      <c r="O191" s="143"/>
      <c r="P191" s="143"/>
      <c r="Q191" s="106"/>
      <c r="R191" s="126"/>
      <c r="S191" s="235"/>
      <c r="T191" s="143"/>
      <c r="U191" s="50"/>
      <c r="V191" s="143"/>
      <c r="W191" s="50"/>
      <c r="X191" s="143"/>
    </row>
    <row r="192" spans="1:24">
      <c r="B192" s="34"/>
      <c r="C192" s="34"/>
      <c r="D192" s="71" t="s">
        <v>61</v>
      </c>
      <c r="E192" s="78" t="s">
        <v>62</v>
      </c>
      <c r="F192" s="96">
        <f t="shared" si="105"/>
        <v>1404</v>
      </c>
      <c r="G192" s="96">
        <f t="shared" si="106"/>
        <v>1404</v>
      </c>
      <c r="H192" s="101">
        <f t="shared" si="96"/>
        <v>1</v>
      </c>
      <c r="I192" s="128"/>
      <c r="J192" s="134"/>
      <c r="K192" s="101"/>
      <c r="L192" s="126"/>
      <c r="M192" s="143"/>
      <c r="N192" s="126"/>
      <c r="O192" s="143"/>
      <c r="P192" s="143"/>
      <c r="Q192" s="106">
        <v>1404</v>
      </c>
      <c r="R192" s="126">
        <v>1404</v>
      </c>
      <c r="S192" s="235">
        <f>SUM(R192/Q192)</f>
        <v>1</v>
      </c>
      <c r="T192" s="143"/>
      <c r="U192" s="50"/>
      <c r="V192" s="143"/>
      <c r="W192" s="50"/>
      <c r="X192" s="143"/>
    </row>
    <row r="193" spans="1:24">
      <c r="B193" s="34"/>
      <c r="C193" s="34"/>
      <c r="D193" s="69" t="s">
        <v>29</v>
      </c>
      <c r="E193" s="81" t="s">
        <v>168</v>
      </c>
      <c r="F193" s="96">
        <f t="shared" si="105"/>
        <v>1097</v>
      </c>
      <c r="G193" s="96">
        <f>SUM(J193+R193)</f>
        <v>1189.0999999999999</v>
      </c>
      <c r="H193" s="101">
        <f>SUM(G193/F193)</f>
        <v>1.0839562443026436</v>
      </c>
      <c r="I193" s="128">
        <v>1097</v>
      </c>
      <c r="J193" s="128">
        <v>1189.0999999999999</v>
      </c>
      <c r="K193" s="101">
        <f t="shared" si="98"/>
        <v>1.0839562443026436</v>
      </c>
      <c r="L193" s="126"/>
      <c r="M193" s="143"/>
      <c r="N193" s="126"/>
      <c r="O193" s="143"/>
      <c r="P193" s="143"/>
      <c r="Q193" s="106"/>
      <c r="R193" s="126"/>
      <c r="S193" s="235"/>
      <c r="T193" s="143"/>
      <c r="U193" s="50"/>
      <c r="V193" s="143"/>
      <c r="W193" s="50"/>
      <c r="X193" s="143"/>
    </row>
    <row r="194" spans="1:24">
      <c r="B194" s="34"/>
      <c r="C194" s="34"/>
      <c r="D194" s="71" t="s">
        <v>16</v>
      </c>
      <c r="E194" s="81" t="s">
        <v>172</v>
      </c>
      <c r="F194" s="96">
        <f t="shared" si="105"/>
        <v>1800</v>
      </c>
      <c r="G194" s="96">
        <f>SUM(J194+R194)</f>
        <v>1800</v>
      </c>
      <c r="H194" s="101">
        <f>SUM(G194/F194)</f>
        <v>1</v>
      </c>
      <c r="I194" s="128">
        <v>1800</v>
      </c>
      <c r="J194" s="128">
        <v>1800</v>
      </c>
      <c r="K194" s="101">
        <f t="shared" si="98"/>
        <v>1</v>
      </c>
      <c r="L194" s="126"/>
      <c r="M194" s="143"/>
      <c r="N194" s="126"/>
      <c r="O194" s="143"/>
      <c r="P194" s="143"/>
      <c r="Q194" s="106"/>
      <c r="R194" s="126"/>
      <c r="S194" s="235"/>
      <c r="T194" s="143"/>
      <c r="U194" s="50"/>
      <c r="V194" s="143"/>
      <c r="W194" s="50"/>
      <c r="X194" s="143"/>
    </row>
    <row r="195" spans="1:24">
      <c r="B195" s="34"/>
      <c r="C195" s="34"/>
      <c r="D195" s="69" t="s">
        <v>7</v>
      </c>
      <c r="E195" s="78" t="s">
        <v>8</v>
      </c>
      <c r="F195" s="96">
        <f t="shared" si="105"/>
        <v>6978</v>
      </c>
      <c r="G195" s="96">
        <f t="shared" si="106"/>
        <v>7400.48</v>
      </c>
      <c r="H195" s="101">
        <f t="shared" si="96"/>
        <v>1.0605445686443107</v>
      </c>
      <c r="I195" s="128">
        <v>6978</v>
      </c>
      <c r="J195" s="128">
        <v>7400.48</v>
      </c>
      <c r="K195" s="101">
        <f t="shared" si="98"/>
        <v>1.0605445686443107</v>
      </c>
      <c r="L195" s="126"/>
      <c r="M195" s="143"/>
      <c r="N195" s="126"/>
      <c r="O195" s="143"/>
      <c r="P195" s="143"/>
      <c r="Q195" s="106"/>
      <c r="R195" s="126"/>
      <c r="S195" s="235"/>
      <c r="T195" s="143"/>
      <c r="U195" s="50"/>
      <c r="V195" s="143"/>
      <c r="W195" s="50"/>
      <c r="X195" s="143"/>
    </row>
    <row r="196" spans="1:24">
      <c r="B196" s="34"/>
      <c r="C196" s="34"/>
      <c r="D196" s="69" t="s">
        <v>54</v>
      </c>
      <c r="E196" s="78" t="s">
        <v>150</v>
      </c>
      <c r="F196" s="96">
        <f t="shared" si="105"/>
        <v>1851708</v>
      </c>
      <c r="G196" s="96">
        <f t="shared" si="106"/>
        <v>1841411</v>
      </c>
      <c r="H196" s="101">
        <f t="shared" si="96"/>
        <v>0.99443918803612663</v>
      </c>
      <c r="I196" s="128">
        <v>1851708</v>
      </c>
      <c r="J196" s="128">
        <v>1841411</v>
      </c>
      <c r="K196" s="101">
        <f t="shared" si="98"/>
        <v>0.99443918803612663</v>
      </c>
      <c r="L196" s="126"/>
      <c r="M196" s="143"/>
      <c r="N196" s="126"/>
      <c r="O196" s="143"/>
      <c r="P196" s="143"/>
      <c r="Q196" s="106"/>
      <c r="R196" s="126"/>
      <c r="S196" s="235"/>
      <c r="T196" s="143"/>
      <c r="U196" s="50"/>
      <c r="V196" s="143"/>
      <c r="W196" s="50"/>
      <c r="X196" s="143"/>
    </row>
    <row r="197" spans="1:24">
      <c r="B197" s="34"/>
      <c r="C197" s="34"/>
      <c r="D197" s="69" t="s">
        <v>114</v>
      </c>
      <c r="E197" s="81" t="s">
        <v>138</v>
      </c>
      <c r="F197" s="96">
        <f t="shared" si="105"/>
        <v>55000</v>
      </c>
      <c r="G197" s="96">
        <f t="shared" si="106"/>
        <v>55000</v>
      </c>
      <c r="H197" s="101">
        <f t="shared" si="96"/>
        <v>1</v>
      </c>
      <c r="I197" s="128"/>
      <c r="J197" s="128"/>
      <c r="K197" s="101"/>
      <c r="L197" s="126"/>
      <c r="M197" s="143"/>
      <c r="N197" s="126"/>
      <c r="O197" s="143"/>
      <c r="P197" s="143"/>
      <c r="Q197" s="106">
        <v>55000</v>
      </c>
      <c r="R197" s="126">
        <v>55000</v>
      </c>
      <c r="S197" s="235">
        <f>SUM(R197/Q197)</f>
        <v>1</v>
      </c>
      <c r="T197" s="143"/>
      <c r="U197" s="50"/>
      <c r="V197" s="143"/>
      <c r="W197" s="50"/>
      <c r="X197" s="143"/>
    </row>
    <row r="198" spans="1:24" s="6" customFormat="1">
      <c r="A198" s="202"/>
      <c r="B198" s="33"/>
      <c r="C198" s="33">
        <v>85203</v>
      </c>
      <c r="D198" s="66"/>
      <c r="E198" s="84" t="s">
        <v>69</v>
      </c>
      <c r="F198" s="95">
        <f t="shared" si="105"/>
        <v>1642330.6</v>
      </c>
      <c r="G198" s="95">
        <f t="shared" si="106"/>
        <v>1632507.2000000002</v>
      </c>
      <c r="H198" s="100">
        <f t="shared" si="96"/>
        <v>0.99401862207280323</v>
      </c>
      <c r="I198" s="122">
        <f>SUM(I199:I202)</f>
        <v>1642330.6</v>
      </c>
      <c r="J198" s="122">
        <f>SUM(J199:J202)</f>
        <v>1632507.2000000002</v>
      </c>
      <c r="K198" s="100">
        <f t="shared" si="98"/>
        <v>0.99401862207280323</v>
      </c>
      <c r="L198" s="122">
        <f>SUM(L199:L201)</f>
        <v>0</v>
      </c>
      <c r="M198" s="142">
        <f>SUM(M199:M201)</f>
        <v>0</v>
      </c>
      <c r="N198" s="122">
        <f>SUM(N199:N201)</f>
        <v>1628330.03</v>
      </c>
      <c r="O198" s="142">
        <f>SUM(O199:O201)</f>
        <v>0</v>
      </c>
      <c r="P198" s="142">
        <f>SUM(P199:P201)</f>
        <v>0</v>
      </c>
      <c r="Q198" s="105">
        <f>SUM(Q199:Q202)</f>
        <v>0</v>
      </c>
      <c r="R198" s="122">
        <f>SUM(R199:R202)</f>
        <v>0</v>
      </c>
      <c r="S198" s="234"/>
      <c r="T198" s="142">
        <f>SUM(T199:T201)</f>
        <v>0</v>
      </c>
      <c r="U198" s="49">
        <f>SUM(U199:U201)</f>
        <v>0</v>
      </c>
      <c r="V198" s="142">
        <f>SUM(V199:V202)</f>
        <v>0</v>
      </c>
      <c r="W198" s="49">
        <f>SUM(W199:W201)</f>
        <v>0</v>
      </c>
      <c r="X198" s="142">
        <f>SUM(X199:X201)</f>
        <v>0</v>
      </c>
    </row>
    <row r="199" spans="1:24">
      <c r="B199" s="34"/>
      <c r="C199" s="34"/>
      <c r="D199" s="69" t="s">
        <v>29</v>
      </c>
      <c r="E199" s="81" t="s">
        <v>168</v>
      </c>
      <c r="F199" s="96">
        <f t="shared" si="105"/>
        <v>0</v>
      </c>
      <c r="G199" s="96">
        <f t="shared" si="106"/>
        <v>649.47</v>
      </c>
      <c r="H199" s="101"/>
      <c r="I199" s="128">
        <v>0</v>
      </c>
      <c r="J199" s="128">
        <v>649.47</v>
      </c>
      <c r="K199" s="101"/>
      <c r="L199" s="126"/>
      <c r="M199" s="143"/>
      <c r="N199" s="126"/>
      <c r="O199" s="143"/>
      <c r="P199" s="143"/>
      <c r="Q199" s="106"/>
      <c r="R199" s="126"/>
      <c r="S199" s="235"/>
      <c r="T199" s="143"/>
      <c r="U199" s="50"/>
      <c r="V199" s="143"/>
      <c r="W199" s="50"/>
      <c r="X199" s="143"/>
    </row>
    <row r="200" spans="1:24">
      <c r="B200" s="34"/>
      <c r="C200" s="34"/>
      <c r="D200" s="69" t="s">
        <v>27</v>
      </c>
      <c r="E200" s="81" t="s">
        <v>150</v>
      </c>
      <c r="F200" s="96">
        <f t="shared" si="105"/>
        <v>1641631.6</v>
      </c>
      <c r="G200" s="96">
        <f t="shared" si="106"/>
        <v>1628330.03</v>
      </c>
      <c r="H200" s="101">
        <f t="shared" si="96"/>
        <v>0.99189734773623994</v>
      </c>
      <c r="I200" s="128">
        <v>1641631.6</v>
      </c>
      <c r="J200" s="130">
        <v>1628330.03</v>
      </c>
      <c r="K200" s="101">
        <f t="shared" si="98"/>
        <v>0.99189734773623994</v>
      </c>
      <c r="L200" s="126"/>
      <c r="M200" s="155"/>
      <c r="N200" s="130">
        <v>1628330.03</v>
      </c>
      <c r="O200" s="143"/>
      <c r="P200" s="143"/>
      <c r="Q200" s="106"/>
      <c r="R200" s="126"/>
      <c r="S200" s="235"/>
      <c r="T200" s="143"/>
      <c r="U200" s="50"/>
      <c r="V200" s="143"/>
      <c r="W200" s="50"/>
      <c r="X200" s="143"/>
    </row>
    <row r="201" spans="1:24">
      <c r="B201" s="34"/>
      <c r="C201" s="34"/>
      <c r="D201" s="69" t="s">
        <v>25</v>
      </c>
      <c r="E201" s="81" t="s">
        <v>136</v>
      </c>
      <c r="F201" s="96">
        <f t="shared" si="105"/>
        <v>556</v>
      </c>
      <c r="G201" s="96">
        <f t="shared" si="106"/>
        <v>1156.8499999999999</v>
      </c>
      <c r="H201" s="101">
        <f t="shared" si="96"/>
        <v>2.0806654676258991</v>
      </c>
      <c r="I201" s="128">
        <v>556</v>
      </c>
      <c r="J201" s="128">
        <v>1156.8499999999999</v>
      </c>
      <c r="K201" s="101">
        <f t="shared" si="98"/>
        <v>2.0806654676258991</v>
      </c>
      <c r="L201" s="126"/>
      <c r="M201" s="143"/>
      <c r="N201" s="126"/>
      <c r="O201" s="143"/>
      <c r="P201" s="143"/>
      <c r="Q201" s="106"/>
      <c r="R201" s="126"/>
      <c r="S201" s="235"/>
      <c r="T201" s="143"/>
      <c r="U201" s="50"/>
      <c r="V201" s="143"/>
      <c r="W201" s="50"/>
      <c r="X201" s="143"/>
    </row>
    <row r="202" spans="1:24">
      <c r="B202" s="34"/>
      <c r="C202" s="34"/>
      <c r="D202" s="69" t="s">
        <v>187</v>
      </c>
      <c r="E202" s="81" t="s">
        <v>121</v>
      </c>
      <c r="F202" s="96">
        <f t="shared" si="105"/>
        <v>143</v>
      </c>
      <c r="G202" s="96">
        <f t="shared" si="106"/>
        <v>2370.85</v>
      </c>
      <c r="H202" s="101">
        <f t="shared" si="96"/>
        <v>16.579370629370629</v>
      </c>
      <c r="I202" s="128">
        <v>143</v>
      </c>
      <c r="J202" s="128">
        <v>2370.85</v>
      </c>
      <c r="K202" s="101">
        <f t="shared" si="98"/>
        <v>16.579370629370629</v>
      </c>
      <c r="L202" s="126"/>
      <c r="M202" s="143"/>
      <c r="N202" s="126"/>
      <c r="O202" s="143"/>
      <c r="P202" s="143"/>
      <c r="Q202" s="106"/>
      <c r="R202" s="126"/>
      <c r="S202" s="235"/>
      <c r="T202" s="143"/>
      <c r="U202" s="50"/>
      <c r="V202" s="143"/>
      <c r="W202" s="50"/>
      <c r="X202" s="143"/>
    </row>
    <row r="203" spans="1:24" s="6" customFormat="1" hidden="1">
      <c r="A203" s="202"/>
      <c r="B203" s="33"/>
      <c r="C203" s="33">
        <v>85204</v>
      </c>
      <c r="D203" s="66"/>
      <c r="E203" s="77" t="s">
        <v>70</v>
      </c>
      <c r="F203" s="95">
        <f t="shared" si="105"/>
        <v>0</v>
      </c>
      <c r="G203" s="95">
        <f t="shared" si="106"/>
        <v>0</v>
      </c>
      <c r="H203" s="100" t="e">
        <f t="shared" si="96"/>
        <v>#DIV/0!</v>
      </c>
      <c r="I203" s="135">
        <f>SUM(I204:I211)</f>
        <v>0</v>
      </c>
      <c r="J203" s="135">
        <f>SUM(J204:J211)</f>
        <v>0</v>
      </c>
      <c r="K203" s="100" t="e">
        <f t="shared" si="98"/>
        <v>#DIV/0!</v>
      </c>
      <c r="L203" s="135">
        <f t="shared" ref="L203:R203" si="108">SUM(L204:L211)</f>
        <v>0</v>
      </c>
      <c r="M203" s="156">
        <f t="shared" si="108"/>
        <v>0</v>
      </c>
      <c r="N203" s="135">
        <f t="shared" si="108"/>
        <v>0</v>
      </c>
      <c r="O203" s="156">
        <f t="shared" si="108"/>
        <v>0</v>
      </c>
      <c r="P203" s="156">
        <f t="shared" si="108"/>
        <v>0</v>
      </c>
      <c r="Q203" s="118">
        <f t="shared" si="108"/>
        <v>0</v>
      </c>
      <c r="R203" s="135">
        <f t="shared" si="108"/>
        <v>0</v>
      </c>
      <c r="S203" s="234"/>
      <c r="T203" s="156">
        <f>SUM(T204:T211)</f>
        <v>0</v>
      </c>
      <c r="U203" s="60">
        <f>SUM(U204:U211)</f>
        <v>0</v>
      </c>
      <c r="V203" s="156">
        <f>SUM(V204:V211)</f>
        <v>0</v>
      </c>
      <c r="W203" s="60">
        <f>SUM(W204:W211)</f>
        <v>0</v>
      </c>
      <c r="X203" s="156">
        <f>SUM(X204:X211)</f>
        <v>0</v>
      </c>
    </row>
    <row r="204" spans="1:24" s="2" customFormat="1" hidden="1">
      <c r="A204" s="203"/>
      <c r="B204" s="34"/>
      <c r="C204" s="34"/>
      <c r="D204" s="69" t="s">
        <v>103</v>
      </c>
      <c r="E204" s="78" t="s">
        <v>156</v>
      </c>
      <c r="F204" s="96">
        <f t="shared" si="105"/>
        <v>0</v>
      </c>
      <c r="G204" s="96">
        <f t="shared" si="106"/>
        <v>0</v>
      </c>
      <c r="H204" s="101" t="e">
        <f t="shared" si="96"/>
        <v>#DIV/0!</v>
      </c>
      <c r="I204" s="136"/>
      <c r="J204" s="136"/>
      <c r="K204" s="101" t="e">
        <f t="shared" si="98"/>
        <v>#DIV/0!</v>
      </c>
      <c r="L204" s="126"/>
      <c r="M204" s="143"/>
      <c r="N204" s="126"/>
      <c r="O204" s="143"/>
      <c r="P204" s="143"/>
      <c r="Q204" s="106"/>
      <c r="R204" s="126"/>
      <c r="S204" s="235"/>
      <c r="T204" s="143"/>
      <c r="U204" s="50"/>
      <c r="V204" s="143"/>
      <c r="W204" s="50"/>
      <c r="X204" s="143"/>
    </row>
    <row r="205" spans="1:24" s="2" customFormat="1" hidden="1">
      <c r="A205" s="203"/>
      <c r="B205" s="34"/>
      <c r="C205" s="34"/>
      <c r="D205" s="69" t="s">
        <v>12</v>
      </c>
      <c r="E205" s="78" t="s">
        <v>13</v>
      </c>
      <c r="F205" s="96">
        <f t="shared" si="105"/>
        <v>0</v>
      </c>
      <c r="G205" s="96">
        <f t="shared" si="106"/>
        <v>0</v>
      </c>
      <c r="H205" s="101" t="e">
        <f t="shared" si="96"/>
        <v>#DIV/0!</v>
      </c>
      <c r="I205" s="136"/>
      <c r="J205" s="136"/>
      <c r="K205" s="101" t="e">
        <f t="shared" si="98"/>
        <v>#DIV/0!</v>
      </c>
      <c r="L205" s="126"/>
      <c r="M205" s="157"/>
      <c r="N205" s="126"/>
      <c r="O205" s="143"/>
      <c r="P205" s="143"/>
      <c r="Q205" s="106"/>
      <c r="R205" s="126"/>
      <c r="S205" s="235"/>
      <c r="T205" s="143"/>
      <c r="U205" s="50"/>
      <c r="V205" s="143"/>
      <c r="W205" s="50"/>
      <c r="X205" s="143"/>
    </row>
    <row r="206" spans="1:24" s="2" customFormat="1" ht="12" hidden="1" customHeight="1">
      <c r="A206" s="203"/>
      <c r="B206" s="34"/>
      <c r="C206" s="34"/>
      <c r="D206" s="71" t="s">
        <v>52</v>
      </c>
      <c r="E206" s="78" t="s">
        <v>53</v>
      </c>
      <c r="F206" s="96">
        <f t="shared" si="105"/>
        <v>0</v>
      </c>
      <c r="G206" s="96">
        <f t="shared" si="106"/>
        <v>0</v>
      </c>
      <c r="H206" s="101" t="e">
        <f t="shared" si="96"/>
        <v>#DIV/0!</v>
      </c>
      <c r="I206" s="136"/>
      <c r="J206" s="136"/>
      <c r="K206" s="101" t="e">
        <f t="shared" si="98"/>
        <v>#DIV/0!</v>
      </c>
      <c r="L206" s="126"/>
      <c r="M206" s="143"/>
      <c r="N206" s="126"/>
      <c r="O206" s="143"/>
      <c r="P206" s="143"/>
      <c r="Q206" s="106"/>
      <c r="R206" s="126"/>
      <c r="S206" s="235"/>
      <c r="T206" s="143"/>
      <c r="U206" s="50"/>
      <c r="V206" s="143"/>
      <c r="W206" s="50"/>
      <c r="X206" s="143"/>
    </row>
    <row r="207" spans="1:24" s="2" customFormat="1" ht="12" hidden="1" customHeight="1">
      <c r="A207" s="203"/>
      <c r="B207" s="34"/>
      <c r="C207" s="34"/>
      <c r="D207" s="71" t="s">
        <v>105</v>
      </c>
      <c r="E207" s="78" t="s">
        <v>175</v>
      </c>
      <c r="F207" s="96">
        <f t="shared" si="105"/>
        <v>0</v>
      </c>
      <c r="G207" s="96">
        <f t="shared" si="106"/>
        <v>0</v>
      </c>
      <c r="H207" s="101" t="e">
        <f t="shared" si="96"/>
        <v>#DIV/0!</v>
      </c>
      <c r="I207" s="136"/>
      <c r="J207" s="136"/>
      <c r="K207" s="101" t="e">
        <f t="shared" si="98"/>
        <v>#DIV/0!</v>
      </c>
      <c r="L207" s="126"/>
      <c r="M207" s="143"/>
      <c r="N207" s="126"/>
      <c r="O207" s="143"/>
      <c r="P207" s="143"/>
      <c r="Q207" s="106"/>
      <c r="R207" s="126"/>
      <c r="S207" s="235"/>
      <c r="T207" s="143"/>
      <c r="U207" s="50"/>
      <c r="V207" s="143"/>
      <c r="W207" s="50"/>
      <c r="X207" s="143"/>
    </row>
    <row r="208" spans="1:24" s="2" customFormat="1" ht="12" hidden="1" customHeight="1">
      <c r="A208" s="203"/>
      <c r="B208" s="34"/>
      <c r="C208" s="34"/>
      <c r="D208" s="71" t="s">
        <v>16</v>
      </c>
      <c r="E208" s="78" t="s">
        <v>172</v>
      </c>
      <c r="F208" s="96">
        <f t="shared" si="105"/>
        <v>0</v>
      </c>
      <c r="G208" s="96">
        <f t="shared" si="106"/>
        <v>0</v>
      </c>
      <c r="H208" s="101" t="e">
        <f t="shared" si="96"/>
        <v>#DIV/0!</v>
      </c>
      <c r="I208" s="136"/>
      <c r="J208" s="136"/>
      <c r="K208" s="101" t="e">
        <f t="shared" si="98"/>
        <v>#DIV/0!</v>
      </c>
      <c r="L208" s="126"/>
      <c r="M208" s="143"/>
      <c r="N208" s="126"/>
      <c r="O208" s="143"/>
      <c r="P208" s="143"/>
      <c r="Q208" s="106"/>
      <c r="R208" s="126"/>
      <c r="S208" s="235"/>
      <c r="T208" s="143"/>
      <c r="U208" s="50"/>
      <c r="V208" s="143"/>
      <c r="W208" s="50"/>
      <c r="X208" s="143"/>
    </row>
    <row r="209" spans="1:24" s="2" customFormat="1" ht="12" hidden="1" customHeight="1">
      <c r="A209" s="203"/>
      <c r="B209" s="34"/>
      <c r="C209" s="34"/>
      <c r="D209" s="71" t="s">
        <v>161</v>
      </c>
      <c r="E209" s="78" t="s">
        <v>106</v>
      </c>
      <c r="F209" s="96">
        <f t="shared" si="105"/>
        <v>0</v>
      </c>
      <c r="G209" s="96">
        <f t="shared" si="106"/>
        <v>0</v>
      </c>
      <c r="H209" s="101" t="e">
        <f t="shared" si="96"/>
        <v>#DIV/0!</v>
      </c>
      <c r="I209" s="136"/>
      <c r="J209" s="136"/>
      <c r="K209" s="101" t="e">
        <f t="shared" si="98"/>
        <v>#DIV/0!</v>
      </c>
      <c r="L209" s="126"/>
      <c r="M209" s="143"/>
      <c r="N209" s="126"/>
      <c r="O209" s="143"/>
      <c r="P209" s="143"/>
      <c r="Q209" s="106"/>
      <c r="R209" s="126"/>
      <c r="S209" s="235"/>
      <c r="T209" s="143"/>
      <c r="U209" s="50"/>
      <c r="V209" s="143"/>
      <c r="W209" s="50"/>
      <c r="X209" s="143"/>
    </row>
    <row r="210" spans="1:24" hidden="1">
      <c r="B210" s="34"/>
      <c r="C210" s="34"/>
      <c r="D210" s="69" t="s">
        <v>54</v>
      </c>
      <c r="E210" s="78" t="s">
        <v>138</v>
      </c>
      <c r="F210" s="96">
        <f t="shared" si="105"/>
        <v>0</v>
      </c>
      <c r="G210" s="96">
        <f t="shared" si="106"/>
        <v>0</v>
      </c>
      <c r="H210" s="101" t="e">
        <f t="shared" si="96"/>
        <v>#DIV/0!</v>
      </c>
      <c r="I210" s="136"/>
      <c r="J210" s="137"/>
      <c r="K210" s="101" t="e">
        <f t="shared" si="98"/>
        <v>#DIV/0!</v>
      </c>
      <c r="L210" s="126"/>
      <c r="M210" s="143"/>
      <c r="N210" s="126"/>
      <c r="O210" s="143"/>
      <c r="P210" s="143"/>
      <c r="Q210" s="106"/>
      <c r="R210" s="126"/>
      <c r="S210" s="235"/>
      <c r="T210" s="143"/>
      <c r="U210" s="50"/>
      <c r="V210" s="143"/>
      <c r="W210" s="50"/>
      <c r="X210" s="143"/>
    </row>
    <row r="211" spans="1:24" hidden="1">
      <c r="B211" s="34"/>
      <c r="C211" s="34"/>
      <c r="D211" s="69" t="s">
        <v>167</v>
      </c>
      <c r="E211" s="78" t="s">
        <v>150</v>
      </c>
      <c r="F211" s="96">
        <f t="shared" si="105"/>
        <v>0</v>
      </c>
      <c r="G211" s="96">
        <f t="shared" si="106"/>
        <v>0</v>
      </c>
      <c r="H211" s="101" t="e">
        <f t="shared" si="96"/>
        <v>#DIV/0!</v>
      </c>
      <c r="I211" s="136"/>
      <c r="J211" s="137"/>
      <c r="K211" s="101" t="e">
        <f t="shared" si="98"/>
        <v>#DIV/0!</v>
      </c>
      <c r="L211" s="126"/>
      <c r="M211" s="143"/>
      <c r="N211" s="126"/>
      <c r="O211" s="143"/>
      <c r="P211" s="179"/>
      <c r="Q211" s="106"/>
      <c r="R211" s="126"/>
      <c r="S211" s="235"/>
      <c r="T211" s="143"/>
      <c r="U211" s="50"/>
      <c r="V211" s="143"/>
      <c r="W211" s="50"/>
      <c r="X211" s="143"/>
    </row>
    <row r="212" spans="1:24">
      <c r="B212" s="45"/>
      <c r="C212" s="45">
        <v>85205</v>
      </c>
      <c r="D212" s="72"/>
      <c r="E212" s="90" t="s">
        <v>160</v>
      </c>
      <c r="F212" s="95">
        <f>SUM(I212+Q212)</f>
        <v>3384</v>
      </c>
      <c r="G212" s="95">
        <f>SUM(J212+R212)</f>
        <v>3379.96</v>
      </c>
      <c r="H212" s="100">
        <f t="shared" si="96"/>
        <v>0.99880614657210398</v>
      </c>
      <c r="I212" s="129">
        <f>SUM(I213)</f>
        <v>3384</v>
      </c>
      <c r="J212" s="129">
        <f>SUM(J213)</f>
        <v>3379.96</v>
      </c>
      <c r="K212" s="100">
        <f>SUM(J212/I212)</f>
        <v>0.99880614657210398</v>
      </c>
      <c r="L212" s="140">
        <f>SUM(L213)</f>
        <v>0</v>
      </c>
      <c r="M212" s="140">
        <f t="shared" ref="M212:P212" si="109">SUM(M213)</f>
        <v>0</v>
      </c>
      <c r="N212" s="140">
        <f t="shared" si="109"/>
        <v>3379.96</v>
      </c>
      <c r="O212" s="158">
        <f t="shared" si="109"/>
        <v>0</v>
      </c>
      <c r="P212" s="158">
        <f t="shared" si="109"/>
        <v>0</v>
      </c>
      <c r="Q212" s="119">
        <f>SUM(Q213)</f>
        <v>0</v>
      </c>
      <c r="R212" s="140">
        <f>SUM(R213)</f>
        <v>0</v>
      </c>
      <c r="S212" s="234"/>
      <c r="T212" s="158"/>
      <c r="U212" s="61"/>
      <c r="V212" s="158"/>
      <c r="W212" s="61"/>
      <c r="X212" s="158"/>
    </row>
    <row r="213" spans="1:24">
      <c r="B213" s="34"/>
      <c r="C213" s="34"/>
      <c r="D213" s="69" t="s">
        <v>27</v>
      </c>
      <c r="E213" s="81" t="s">
        <v>150</v>
      </c>
      <c r="F213" s="96">
        <f>SUM(I213+Q213)</f>
        <v>3384</v>
      </c>
      <c r="G213" s="96">
        <f>SUM(J213+R213)</f>
        <v>3379.96</v>
      </c>
      <c r="H213" s="101">
        <f t="shared" si="96"/>
        <v>0.99880614657210398</v>
      </c>
      <c r="I213" s="128">
        <v>3384</v>
      </c>
      <c r="J213" s="130">
        <v>3379.96</v>
      </c>
      <c r="K213" s="101">
        <f>SUM(J213/I213)</f>
        <v>0.99880614657210398</v>
      </c>
      <c r="L213" s="126"/>
      <c r="M213" s="143"/>
      <c r="N213" s="126">
        <v>3379.96</v>
      </c>
      <c r="O213" s="143"/>
      <c r="P213" s="177"/>
      <c r="Q213" s="106"/>
      <c r="R213" s="126"/>
      <c r="S213" s="235"/>
      <c r="T213" s="143"/>
      <c r="U213" s="50"/>
      <c r="V213" s="143"/>
      <c r="W213" s="50"/>
      <c r="X213" s="143"/>
    </row>
    <row r="214" spans="1:24" s="6" customFormat="1">
      <c r="A214" s="202"/>
      <c r="B214" s="33"/>
      <c r="C214" s="33">
        <v>85218</v>
      </c>
      <c r="D214" s="66"/>
      <c r="E214" s="84" t="s">
        <v>71</v>
      </c>
      <c r="F214" s="95">
        <f t="shared" si="105"/>
        <v>227731</v>
      </c>
      <c r="G214" s="95">
        <f t="shared" si="106"/>
        <v>228918.86000000002</v>
      </c>
      <c r="H214" s="100">
        <f t="shared" si="96"/>
        <v>1.0052160663238647</v>
      </c>
      <c r="I214" s="122">
        <f>SUM(I215:I219)</f>
        <v>227731</v>
      </c>
      <c r="J214" s="122">
        <f>SUM(J215:J219)</f>
        <v>228918.86000000002</v>
      </c>
      <c r="K214" s="100">
        <f t="shared" si="98"/>
        <v>1.0052160663238647</v>
      </c>
      <c r="L214" s="122">
        <f t="shared" ref="L214:R214" si="110">SUM(L215:L219)</f>
        <v>22866.53</v>
      </c>
      <c r="M214" s="142">
        <f t="shared" si="110"/>
        <v>0</v>
      </c>
      <c r="N214" s="122">
        <f t="shared" si="110"/>
        <v>0</v>
      </c>
      <c r="O214" s="142">
        <f t="shared" si="110"/>
        <v>0</v>
      </c>
      <c r="P214" s="142">
        <f t="shared" si="110"/>
        <v>0</v>
      </c>
      <c r="Q214" s="105">
        <f t="shared" si="110"/>
        <v>0</v>
      </c>
      <c r="R214" s="122">
        <f t="shared" si="110"/>
        <v>0</v>
      </c>
      <c r="S214" s="234"/>
      <c r="T214" s="142">
        <f>SUM(T215:T219)</f>
        <v>0</v>
      </c>
      <c r="U214" s="49">
        <f>SUM(U215:U219)</f>
        <v>0</v>
      </c>
      <c r="V214" s="142">
        <f>SUM(V215:V219)</f>
        <v>0</v>
      </c>
      <c r="W214" s="49">
        <f>SUM(W215:W219)</f>
        <v>0</v>
      </c>
      <c r="X214" s="142">
        <f>SUM(X215:X219)</f>
        <v>0</v>
      </c>
    </row>
    <row r="215" spans="1:24">
      <c r="B215" s="34"/>
      <c r="C215" s="34"/>
      <c r="D215" s="69" t="s">
        <v>52</v>
      </c>
      <c r="E215" s="81" t="s">
        <v>53</v>
      </c>
      <c r="F215" s="96">
        <f t="shared" si="105"/>
        <v>151200</v>
      </c>
      <c r="G215" s="96">
        <f t="shared" si="106"/>
        <v>151200</v>
      </c>
      <c r="H215" s="101">
        <f t="shared" si="96"/>
        <v>1</v>
      </c>
      <c r="I215" s="130">
        <v>151200</v>
      </c>
      <c r="J215" s="130">
        <v>151200</v>
      </c>
      <c r="K215" s="101">
        <f t="shared" si="98"/>
        <v>1</v>
      </c>
      <c r="L215" s="126"/>
      <c r="M215" s="143"/>
      <c r="N215" s="126"/>
      <c r="O215" s="143"/>
      <c r="P215" s="143"/>
      <c r="Q215" s="106"/>
      <c r="R215" s="126"/>
      <c r="S215" s="235"/>
      <c r="T215" s="143"/>
      <c r="U215" s="50"/>
      <c r="V215" s="143"/>
      <c r="W215" s="50"/>
      <c r="X215" s="143"/>
    </row>
    <row r="216" spans="1:24">
      <c r="B216" s="34"/>
      <c r="C216" s="34"/>
      <c r="D216" s="69" t="s">
        <v>29</v>
      </c>
      <c r="E216" s="81" t="s">
        <v>168</v>
      </c>
      <c r="F216" s="96">
        <f t="shared" si="105"/>
        <v>440</v>
      </c>
      <c r="G216" s="96">
        <f t="shared" si="106"/>
        <v>432.22</v>
      </c>
      <c r="H216" s="101">
        <f t="shared" si="96"/>
        <v>0.98231818181818187</v>
      </c>
      <c r="I216" s="130">
        <v>440</v>
      </c>
      <c r="J216" s="130">
        <v>432.22</v>
      </c>
      <c r="K216" s="101">
        <f t="shared" si="98"/>
        <v>0.98231818181818187</v>
      </c>
      <c r="L216" s="126"/>
      <c r="M216" s="143"/>
      <c r="N216" s="126"/>
      <c r="O216" s="143"/>
      <c r="P216" s="143"/>
      <c r="Q216" s="106"/>
      <c r="R216" s="126"/>
      <c r="S216" s="235"/>
      <c r="T216" s="143"/>
      <c r="U216" s="50"/>
      <c r="V216" s="143"/>
      <c r="W216" s="50"/>
      <c r="X216" s="143"/>
    </row>
    <row r="217" spans="1:24">
      <c r="B217" s="34"/>
      <c r="C217" s="34"/>
      <c r="D217" s="71" t="s">
        <v>16</v>
      </c>
      <c r="E217" s="81" t="s">
        <v>172</v>
      </c>
      <c r="F217" s="96">
        <f t="shared" si="105"/>
        <v>1300</v>
      </c>
      <c r="G217" s="96">
        <f t="shared" si="106"/>
        <v>1300</v>
      </c>
      <c r="H217" s="101">
        <f t="shared" si="96"/>
        <v>1</v>
      </c>
      <c r="I217" s="130">
        <v>1300</v>
      </c>
      <c r="J217" s="130">
        <v>1300</v>
      </c>
      <c r="K217" s="101">
        <f t="shared" si="98"/>
        <v>1</v>
      </c>
      <c r="L217" s="126"/>
      <c r="M217" s="143"/>
      <c r="N217" s="126"/>
      <c r="O217" s="143"/>
      <c r="P217" s="143"/>
      <c r="Q217" s="106"/>
      <c r="R217" s="126"/>
      <c r="S217" s="235"/>
      <c r="T217" s="143"/>
      <c r="U217" s="50"/>
      <c r="V217" s="143"/>
      <c r="W217" s="50"/>
      <c r="X217" s="143"/>
    </row>
    <row r="218" spans="1:24">
      <c r="B218" s="34"/>
      <c r="C218" s="34"/>
      <c r="D218" s="69" t="s">
        <v>7</v>
      </c>
      <c r="E218" s="81" t="s">
        <v>8</v>
      </c>
      <c r="F218" s="96">
        <f t="shared" si="105"/>
        <v>51924</v>
      </c>
      <c r="G218" s="96">
        <f t="shared" si="106"/>
        <v>53120.11</v>
      </c>
      <c r="H218" s="101">
        <f t="shared" si="96"/>
        <v>1.0230357830675603</v>
      </c>
      <c r="I218" s="130">
        <v>51924</v>
      </c>
      <c r="J218" s="130">
        <v>53120.11</v>
      </c>
      <c r="K218" s="101">
        <f t="shared" si="98"/>
        <v>1.0230357830675603</v>
      </c>
      <c r="L218" s="126"/>
      <c r="M218" s="143"/>
      <c r="N218" s="126"/>
      <c r="O218" s="143"/>
      <c r="P218" s="143"/>
      <c r="Q218" s="106"/>
      <c r="R218" s="126"/>
      <c r="S218" s="235"/>
      <c r="T218" s="143"/>
      <c r="U218" s="50"/>
      <c r="V218" s="143"/>
      <c r="W218" s="50"/>
      <c r="X218" s="143"/>
    </row>
    <row r="219" spans="1:24">
      <c r="B219" s="34"/>
      <c r="C219" s="34"/>
      <c r="D219" s="69" t="s">
        <v>161</v>
      </c>
      <c r="E219" s="78" t="s">
        <v>106</v>
      </c>
      <c r="F219" s="96">
        <f t="shared" si="105"/>
        <v>22867</v>
      </c>
      <c r="G219" s="96">
        <f t="shared" si="106"/>
        <v>22866.53</v>
      </c>
      <c r="H219" s="101">
        <f t="shared" si="96"/>
        <v>0.99997944636375558</v>
      </c>
      <c r="I219" s="130">
        <v>22867</v>
      </c>
      <c r="J219" s="130">
        <v>22866.53</v>
      </c>
      <c r="K219" s="101">
        <f t="shared" si="98"/>
        <v>0.99997944636375558</v>
      </c>
      <c r="L219" s="130">
        <v>22866.53</v>
      </c>
      <c r="M219" s="143"/>
      <c r="N219" s="126"/>
      <c r="O219" s="143"/>
      <c r="P219" s="143"/>
      <c r="Q219" s="106"/>
      <c r="R219" s="126"/>
      <c r="S219" s="235"/>
      <c r="T219" s="143"/>
      <c r="U219" s="50"/>
      <c r="V219" s="143"/>
      <c r="W219" s="50"/>
      <c r="X219" s="143"/>
    </row>
    <row r="220" spans="1:24">
      <c r="B220" s="33"/>
      <c r="C220" s="33">
        <v>85295</v>
      </c>
      <c r="D220" s="66"/>
      <c r="E220" s="84" t="s">
        <v>64</v>
      </c>
      <c r="F220" s="95">
        <f t="shared" ref="F220:F221" si="111">SUM(I220+Q220)</f>
        <v>11671</v>
      </c>
      <c r="G220" s="95">
        <f t="shared" ref="G220:G221" si="112">SUM(J220+R220)</f>
        <v>11671.25</v>
      </c>
      <c r="H220" s="100">
        <f t="shared" ref="H220:H221" si="113">SUM(G220/F220)</f>
        <v>1.0000214206152001</v>
      </c>
      <c r="I220" s="122">
        <f>SUM(I221)</f>
        <v>11671</v>
      </c>
      <c r="J220" s="122">
        <f>SUM(J221)</f>
        <v>11671.25</v>
      </c>
      <c r="K220" s="100">
        <f t="shared" ref="K220:K221" si="114">SUM(J220/I220)</f>
        <v>1.0000214206152001</v>
      </c>
      <c r="L220" s="122">
        <f>SUM(L221)</f>
        <v>0</v>
      </c>
      <c r="M220" s="122">
        <f t="shared" ref="M220:R220" si="115">SUM(M221)</f>
        <v>0</v>
      </c>
      <c r="N220" s="122">
        <f t="shared" si="115"/>
        <v>0</v>
      </c>
      <c r="O220" s="142">
        <f t="shared" si="115"/>
        <v>0</v>
      </c>
      <c r="P220" s="122">
        <f t="shared" si="115"/>
        <v>0</v>
      </c>
      <c r="Q220" s="122">
        <f t="shared" si="115"/>
        <v>0</v>
      </c>
      <c r="R220" s="122">
        <f t="shared" si="115"/>
        <v>0</v>
      </c>
      <c r="S220" s="234"/>
      <c r="T220" s="142">
        <f>SUM(T221)</f>
        <v>0</v>
      </c>
      <c r="U220" s="49">
        <f>SUM(U221:U223)</f>
        <v>0</v>
      </c>
      <c r="V220" s="142">
        <f>SUM(V221:V223)</f>
        <v>0</v>
      </c>
      <c r="W220" s="49">
        <f>SUM(W221:W223)</f>
        <v>0</v>
      </c>
      <c r="X220" s="142">
        <f>SUM(X221:X223)</f>
        <v>0</v>
      </c>
    </row>
    <row r="221" spans="1:24">
      <c r="B221" s="34"/>
      <c r="C221" s="34"/>
      <c r="D221" s="71" t="s">
        <v>7</v>
      </c>
      <c r="E221" s="81" t="s">
        <v>8</v>
      </c>
      <c r="F221" s="96">
        <f t="shared" si="111"/>
        <v>11671</v>
      </c>
      <c r="G221" s="96">
        <f t="shared" si="112"/>
        <v>11671.25</v>
      </c>
      <c r="H221" s="101">
        <f t="shared" si="113"/>
        <v>1.0000214206152001</v>
      </c>
      <c r="I221" s="130">
        <v>11671</v>
      </c>
      <c r="J221" s="130">
        <v>11671.25</v>
      </c>
      <c r="K221" s="101">
        <f t="shared" si="114"/>
        <v>1.0000214206152001</v>
      </c>
      <c r="L221" s="126"/>
      <c r="M221" s="143"/>
      <c r="N221" s="126"/>
      <c r="O221" s="143"/>
      <c r="P221" s="143"/>
      <c r="Q221" s="106"/>
      <c r="R221" s="126"/>
      <c r="S221" s="235"/>
      <c r="T221" s="143"/>
      <c r="U221" s="50"/>
      <c r="V221" s="143"/>
      <c r="W221" s="50"/>
      <c r="X221" s="143"/>
    </row>
    <row r="222" spans="1:24" s="5" customFormat="1">
      <c r="A222" s="9"/>
      <c r="B222" s="36">
        <v>853</v>
      </c>
      <c r="C222" s="36"/>
      <c r="D222" s="70"/>
      <c r="E222" s="80" t="s">
        <v>155</v>
      </c>
      <c r="F222" s="97">
        <f t="shared" ref="F222:G222" si="116">SUM(I222+Q222)</f>
        <v>1768765</v>
      </c>
      <c r="G222" s="97">
        <f t="shared" si="116"/>
        <v>1697841.03</v>
      </c>
      <c r="H222" s="102">
        <f>SUM(G222/F222)</f>
        <v>0.9599019824566859</v>
      </c>
      <c r="I222" s="97">
        <f>SUM(I223+I226+I228+I232+I235)</f>
        <v>1237224</v>
      </c>
      <c r="J222" s="93">
        <f>SUM(J223+J226+J228+J232+J235)</f>
        <v>1170797.5</v>
      </c>
      <c r="K222" s="102">
        <f t="shared" si="98"/>
        <v>0.94631004571524635</v>
      </c>
      <c r="L222" s="97">
        <f>SUM(L223+L226+L228+L232+L235)</f>
        <v>217032.15</v>
      </c>
      <c r="M222" s="97">
        <f t="shared" ref="M222:X222" si="117">SUM(M223+M226+M228+M232+M235)</f>
        <v>0</v>
      </c>
      <c r="N222" s="97">
        <f t="shared" si="117"/>
        <v>239879.37</v>
      </c>
      <c r="O222" s="144">
        <f t="shared" si="117"/>
        <v>0</v>
      </c>
      <c r="P222" s="97">
        <f t="shared" si="117"/>
        <v>0</v>
      </c>
      <c r="Q222" s="97">
        <f t="shared" si="117"/>
        <v>531541</v>
      </c>
      <c r="R222" s="97">
        <f t="shared" si="117"/>
        <v>527043.53</v>
      </c>
      <c r="S222" s="240">
        <f>SUM(R222/Q222)</f>
        <v>0.99153880885952361</v>
      </c>
      <c r="T222" s="97">
        <f t="shared" si="117"/>
        <v>236171.53</v>
      </c>
      <c r="U222" s="97">
        <f t="shared" si="117"/>
        <v>0</v>
      </c>
      <c r="V222" s="97">
        <f t="shared" si="117"/>
        <v>0</v>
      </c>
      <c r="W222" s="97">
        <f t="shared" si="117"/>
        <v>0</v>
      </c>
      <c r="X222" s="144">
        <f t="shared" si="117"/>
        <v>0</v>
      </c>
    </row>
    <row r="223" spans="1:24" s="6" customFormat="1">
      <c r="A223" s="202"/>
      <c r="B223" s="33"/>
      <c r="C223" s="33">
        <v>85321</v>
      </c>
      <c r="D223" s="66"/>
      <c r="E223" s="77" t="s">
        <v>72</v>
      </c>
      <c r="F223" s="95">
        <f t="shared" si="105"/>
        <v>225070</v>
      </c>
      <c r="G223" s="95">
        <f t="shared" si="106"/>
        <v>225031.62</v>
      </c>
      <c r="H223" s="100">
        <f t="shared" si="96"/>
        <v>0.99982947527435906</v>
      </c>
      <c r="I223" s="122">
        <f>SUM(I224:I225)</f>
        <v>225070</v>
      </c>
      <c r="J223" s="122">
        <f t="shared" ref="J223:X223" si="118">SUM(J224:J225)</f>
        <v>225031.62</v>
      </c>
      <c r="K223" s="100">
        <f t="shared" si="98"/>
        <v>0.99982947527435906</v>
      </c>
      <c r="L223" s="122">
        <f t="shared" si="118"/>
        <v>0</v>
      </c>
      <c r="M223" s="142">
        <f t="shared" si="118"/>
        <v>0</v>
      </c>
      <c r="N223" s="122">
        <f t="shared" si="118"/>
        <v>224879.37</v>
      </c>
      <c r="O223" s="142">
        <f t="shared" si="118"/>
        <v>0</v>
      </c>
      <c r="P223" s="142">
        <f t="shared" si="118"/>
        <v>0</v>
      </c>
      <c r="Q223" s="105">
        <f t="shared" si="118"/>
        <v>0</v>
      </c>
      <c r="R223" s="122">
        <f t="shared" si="118"/>
        <v>0</v>
      </c>
      <c r="S223" s="234"/>
      <c r="T223" s="142">
        <f t="shared" si="118"/>
        <v>0</v>
      </c>
      <c r="U223" s="49">
        <f t="shared" si="118"/>
        <v>0</v>
      </c>
      <c r="V223" s="142">
        <f t="shared" si="118"/>
        <v>0</v>
      </c>
      <c r="W223" s="49">
        <f t="shared" si="118"/>
        <v>0</v>
      </c>
      <c r="X223" s="142">
        <f t="shared" si="118"/>
        <v>0</v>
      </c>
    </row>
    <row r="224" spans="1:24">
      <c r="B224" s="34"/>
      <c r="C224" s="34"/>
      <c r="D224" s="69" t="s">
        <v>27</v>
      </c>
      <c r="E224" s="81" t="s">
        <v>150</v>
      </c>
      <c r="F224" s="96">
        <f t="shared" si="105"/>
        <v>224945</v>
      </c>
      <c r="G224" s="96">
        <f t="shared" si="106"/>
        <v>224879.37</v>
      </c>
      <c r="H224" s="101">
        <f t="shared" si="96"/>
        <v>0.99970823979194912</v>
      </c>
      <c r="I224" s="128">
        <v>224945</v>
      </c>
      <c r="J224" s="128">
        <v>224879.37</v>
      </c>
      <c r="K224" s="101">
        <f t="shared" si="98"/>
        <v>0.99970823979194912</v>
      </c>
      <c r="L224" s="126"/>
      <c r="M224" s="143"/>
      <c r="N224" s="128">
        <v>224879.37</v>
      </c>
      <c r="O224" s="143"/>
      <c r="P224" s="143"/>
      <c r="Q224" s="106"/>
      <c r="R224" s="126"/>
      <c r="S224" s="235"/>
      <c r="T224" s="143"/>
      <c r="U224" s="50"/>
      <c r="V224" s="143"/>
      <c r="W224" s="50"/>
      <c r="X224" s="143"/>
    </row>
    <row r="225" spans="1:24">
      <c r="B225" s="34"/>
      <c r="C225" s="34"/>
      <c r="D225" s="69" t="s">
        <v>25</v>
      </c>
      <c r="E225" s="81" t="s">
        <v>142</v>
      </c>
      <c r="F225" s="96">
        <f t="shared" si="105"/>
        <v>125</v>
      </c>
      <c r="G225" s="96">
        <f t="shared" si="106"/>
        <v>152.25</v>
      </c>
      <c r="H225" s="101">
        <f>SUM(G225/F225)</f>
        <v>1.218</v>
      </c>
      <c r="I225" s="128">
        <v>125</v>
      </c>
      <c r="J225" s="128">
        <v>152.25</v>
      </c>
      <c r="K225" s="101">
        <f>SUM(J225/I225)</f>
        <v>1.218</v>
      </c>
      <c r="L225" s="126"/>
      <c r="M225" s="143"/>
      <c r="N225" s="128"/>
      <c r="O225" s="143"/>
      <c r="P225" s="143"/>
      <c r="Q225" s="106"/>
      <c r="R225" s="126"/>
      <c r="S225" s="235"/>
      <c r="T225" s="143"/>
      <c r="U225" s="50"/>
      <c r="V225" s="143"/>
      <c r="W225" s="50"/>
      <c r="X225" s="143"/>
    </row>
    <row r="226" spans="1:24" s="6" customFormat="1">
      <c r="A226" s="202"/>
      <c r="B226" s="33"/>
      <c r="C226" s="33">
        <v>85322</v>
      </c>
      <c r="D226" s="66"/>
      <c r="E226" s="84" t="s">
        <v>73</v>
      </c>
      <c r="F226" s="95">
        <f t="shared" si="105"/>
        <v>604700</v>
      </c>
      <c r="G226" s="95">
        <f t="shared" si="106"/>
        <v>604700</v>
      </c>
      <c r="H226" s="100">
        <f t="shared" si="96"/>
        <v>1</v>
      </c>
      <c r="I226" s="122">
        <f>SUM(I227)</f>
        <v>604700</v>
      </c>
      <c r="J226" s="122">
        <f t="shared" ref="J226:X226" si="119">SUM(J227)</f>
        <v>604700</v>
      </c>
      <c r="K226" s="100">
        <f t="shared" si="98"/>
        <v>1</v>
      </c>
      <c r="L226" s="122">
        <f t="shared" si="119"/>
        <v>0</v>
      </c>
      <c r="M226" s="142">
        <f t="shared" si="119"/>
        <v>0</v>
      </c>
      <c r="N226" s="122">
        <f t="shared" si="119"/>
        <v>0</v>
      </c>
      <c r="O226" s="142">
        <f t="shared" si="119"/>
        <v>0</v>
      </c>
      <c r="P226" s="142">
        <f t="shared" si="119"/>
        <v>0</v>
      </c>
      <c r="Q226" s="105">
        <f t="shared" si="119"/>
        <v>0</v>
      </c>
      <c r="R226" s="122">
        <f t="shared" si="119"/>
        <v>0</v>
      </c>
      <c r="S226" s="234"/>
      <c r="T226" s="142">
        <f t="shared" si="119"/>
        <v>0</v>
      </c>
      <c r="U226" s="49">
        <f t="shared" si="119"/>
        <v>0</v>
      </c>
      <c r="V226" s="142">
        <f t="shared" si="119"/>
        <v>0</v>
      </c>
      <c r="W226" s="49">
        <f t="shared" si="119"/>
        <v>0</v>
      </c>
      <c r="X226" s="142">
        <f t="shared" si="119"/>
        <v>0</v>
      </c>
    </row>
    <row r="227" spans="1:24">
      <c r="B227" s="34"/>
      <c r="C227" s="34"/>
      <c r="D227" s="69" t="s">
        <v>74</v>
      </c>
      <c r="E227" s="81" t="s">
        <v>153</v>
      </c>
      <c r="F227" s="96">
        <f t="shared" si="105"/>
        <v>604700</v>
      </c>
      <c r="G227" s="96">
        <f t="shared" si="106"/>
        <v>604700</v>
      </c>
      <c r="H227" s="101">
        <f t="shared" ref="H227:H289" si="120">SUM(G227/F227)</f>
        <v>1</v>
      </c>
      <c r="I227" s="128">
        <v>604700</v>
      </c>
      <c r="J227" s="128">
        <v>604700</v>
      </c>
      <c r="K227" s="101">
        <f t="shared" si="98"/>
        <v>1</v>
      </c>
      <c r="L227" s="126"/>
      <c r="M227" s="143"/>
      <c r="N227" s="126"/>
      <c r="O227" s="143"/>
      <c r="P227" s="143"/>
      <c r="Q227" s="106"/>
      <c r="R227" s="126"/>
      <c r="S227" s="235"/>
      <c r="T227" s="143"/>
      <c r="U227" s="50"/>
      <c r="V227" s="143"/>
      <c r="W227" s="50"/>
      <c r="X227" s="143"/>
    </row>
    <row r="228" spans="1:24" s="6" customFormat="1">
      <c r="A228" s="202"/>
      <c r="B228" s="33"/>
      <c r="C228" s="33">
        <v>85324</v>
      </c>
      <c r="D228" s="66"/>
      <c r="E228" s="77" t="s">
        <v>154</v>
      </c>
      <c r="F228" s="95">
        <f t="shared" si="105"/>
        <v>331372</v>
      </c>
      <c r="G228" s="95">
        <f t="shared" si="106"/>
        <v>328262.57999999996</v>
      </c>
      <c r="H228" s="100">
        <f t="shared" si="120"/>
        <v>0.99061652764868469</v>
      </c>
      <c r="I228" s="122">
        <f>SUM(I229)</f>
        <v>40500</v>
      </c>
      <c r="J228" s="122">
        <f t="shared" ref="J228:X228" si="121">SUM(J229)</f>
        <v>36379.35</v>
      </c>
      <c r="K228" s="100">
        <f t="shared" si="98"/>
        <v>0.89825555555555547</v>
      </c>
      <c r="L228" s="122">
        <f t="shared" si="121"/>
        <v>0</v>
      </c>
      <c r="M228" s="142">
        <f t="shared" si="121"/>
        <v>0</v>
      </c>
      <c r="N228" s="122">
        <f t="shared" si="121"/>
        <v>0</v>
      </c>
      <c r="O228" s="142">
        <f t="shared" si="121"/>
        <v>0</v>
      </c>
      <c r="P228" s="142">
        <f t="shared" si="121"/>
        <v>0</v>
      </c>
      <c r="Q228" s="105">
        <f>SUM(Q229:Q231)</f>
        <v>290872</v>
      </c>
      <c r="R228" s="230">
        <f>SUM(R229:R231)</f>
        <v>291883.23</v>
      </c>
      <c r="S228" s="234">
        <f>SUM(R228/Q228)</f>
        <v>1.003476546384664</v>
      </c>
      <c r="T228" s="142">
        <f>SUM(T229:T231)</f>
        <v>1011.23</v>
      </c>
      <c r="U228" s="49">
        <f t="shared" si="121"/>
        <v>0</v>
      </c>
      <c r="V228" s="142">
        <f t="shared" si="121"/>
        <v>0</v>
      </c>
      <c r="W228" s="49">
        <f t="shared" si="121"/>
        <v>0</v>
      </c>
      <c r="X228" s="142">
        <f t="shared" si="121"/>
        <v>0</v>
      </c>
    </row>
    <row r="229" spans="1:24">
      <c r="B229" s="34"/>
      <c r="C229" s="34"/>
      <c r="D229" s="69" t="s">
        <v>7</v>
      </c>
      <c r="E229" s="81" t="s">
        <v>75</v>
      </c>
      <c r="F229" s="96">
        <f t="shared" si="105"/>
        <v>40500</v>
      </c>
      <c r="G229" s="96">
        <f t="shared" si="106"/>
        <v>36379.35</v>
      </c>
      <c r="H229" s="101">
        <f t="shared" si="120"/>
        <v>0.89825555555555547</v>
      </c>
      <c r="I229" s="128">
        <v>40500</v>
      </c>
      <c r="J229" s="128">
        <v>36379.35</v>
      </c>
      <c r="K229" s="101">
        <f t="shared" si="98"/>
        <v>0.89825555555555547</v>
      </c>
      <c r="L229" s="126"/>
      <c r="M229" s="143"/>
      <c r="N229" s="126"/>
      <c r="O229" s="143"/>
      <c r="P229" s="143"/>
      <c r="Q229" s="106"/>
      <c r="R229" s="126"/>
      <c r="S229" s="235"/>
      <c r="T229" s="143"/>
      <c r="U229" s="50"/>
      <c r="V229" s="143"/>
      <c r="W229" s="50"/>
      <c r="X229" s="143"/>
    </row>
    <row r="230" spans="1:24">
      <c r="B230" s="34"/>
      <c r="C230" s="34"/>
      <c r="D230" s="69" t="s">
        <v>102</v>
      </c>
      <c r="E230" s="81" t="s">
        <v>159</v>
      </c>
      <c r="F230" s="96">
        <f t="shared" si="105"/>
        <v>290872</v>
      </c>
      <c r="G230" s="96">
        <f t="shared" si="106"/>
        <v>290872</v>
      </c>
      <c r="H230" s="101">
        <f t="shared" si="120"/>
        <v>1</v>
      </c>
      <c r="I230" s="128"/>
      <c r="J230" s="128"/>
      <c r="K230" s="101"/>
      <c r="L230" s="126"/>
      <c r="M230" s="143"/>
      <c r="N230" s="126"/>
      <c r="O230" s="143"/>
      <c r="P230" s="143"/>
      <c r="Q230" s="106">
        <v>290872</v>
      </c>
      <c r="R230" s="126">
        <v>290872</v>
      </c>
      <c r="S230" s="235">
        <f>SUM(R230/Q230)</f>
        <v>1</v>
      </c>
      <c r="T230" s="143"/>
      <c r="U230" s="50"/>
      <c r="V230" s="143"/>
      <c r="W230" s="50"/>
      <c r="X230" s="143"/>
    </row>
    <row r="231" spans="1:24">
      <c r="B231" s="34"/>
      <c r="C231" s="34"/>
      <c r="D231" s="69" t="s">
        <v>194</v>
      </c>
      <c r="E231" s="81" t="s">
        <v>195</v>
      </c>
      <c r="F231" s="96">
        <f t="shared" si="105"/>
        <v>0</v>
      </c>
      <c r="G231" s="96">
        <f t="shared" si="106"/>
        <v>1011.23</v>
      </c>
      <c r="H231" s="101"/>
      <c r="I231" s="128"/>
      <c r="J231" s="128"/>
      <c r="K231" s="101"/>
      <c r="L231" s="126"/>
      <c r="M231" s="143"/>
      <c r="N231" s="126"/>
      <c r="O231" s="143"/>
      <c r="P231" s="143"/>
      <c r="Q231" s="106">
        <v>0</v>
      </c>
      <c r="R231" s="126">
        <v>1011.23</v>
      </c>
      <c r="S231" s="235"/>
      <c r="T231" s="143">
        <v>1011.23</v>
      </c>
      <c r="U231" s="50"/>
      <c r="V231" s="143"/>
      <c r="W231" s="50"/>
      <c r="X231" s="143"/>
    </row>
    <row r="232" spans="1:24" s="6" customFormat="1">
      <c r="A232" s="202"/>
      <c r="B232" s="33"/>
      <c r="C232" s="33">
        <v>85333</v>
      </c>
      <c r="D232" s="66"/>
      <c r="E232" s="77" t="s">
        <v>76</v>
      </c>
      <c r="F232" s="95">
        <f t="shared" si="105"/>
        <v>83600</v>
      </c>
      <c r="G232" s="95">
        <f t="shared" si="106"/>
        <v>72654.37999999999</v>
      </c>
      <c r="H232" s="100">
        <f t="shared" si="120"/>
        <v>0.8690715311004783</v>
      </c>
      <c r="I232" s="125">
        <f>SUM(I233:I234)</f>
        <v>83600</v>
      </c>
      <c r="J232" s="125">
        <f>SUM(J233:J234)</f>
        <v>72654.37999999999</v>
      </c>
      <c r="K232" s="100">
        <f t="shared" si="98"/>
        <v>0.8690715311004783</v>
      </c>
      <c r="L232" s="125">
        <f t="shared" ref="L232:R232" si="122">SUM(L233:L234)</f>
        <v>0</v>
      </c>
      <c r="M232" s="147">
        <f t="shared" si="122"/>
        <v>0</v>
      </c>
      <c r="N232" s="125">
        <f t="shared" si="122"/>
        <v>0</v>
      </c>
      <c r="O232" s="147">
        <f t="shared" si="122"/>
        <v>0</v>
      </c>
      <c r="P232" s="147">
        <f t="shared" si="122"/>
        <v>0</v>
      </c>
      <c r="Q232" s="109">
        <f t="shared" si="122"/>
        <v>0</v>
      </c>
      <c r="R232" s="125">
        <f t="shared" si="122"/>
        <v>0</v>
      </c>
      <c r="S232" s="234"/>
      <c r="T232" s="147">
        <f>SUM(T233:T234)</f>
        <v>0</v>
      </c>
      <c r="U232" s="53">
        <f>SUM(U233:U234)</f>
        <v>0</v>
      </c>
      <c r="V232" s="147">
        <f>SUM(V233:V234)</f>
        <v>0</v>
      </c>
      <c r="W232" s="53">
        <f>SUM(W233:W234)</f>
        <v>0</v>
      </c>
      <c r="X232" s="147">
        <f>SUM(X233:X234)</f>
        <v>0</v>
      </c>
    </row>
    <row r="233" spans="1:24">
      <c r="B233" s="34"/>
      <c r="C233" s="34"/>
      <c r="D233" s="69" t="s">
        <v>29</v>
      </c>
      <c r="E233" s="81" t="s">
        <v>152</v>
      </c>
      <c r="F233" s="96">
        <f t="shared" si="105"/>
        <v>0</v>
      </c>
      <c r="G233" s="96">
        <f t="shared" si="106"/>
        <v>381.23</v>
      </c>
      <c r="H233" s="101"/>
      <c r="I233" s="128"/>
      <c r="J233" s="128">
        <v>381.23</v>
      </c>
      <c r="K233" s="101"/>
      <c r="L233" s="126"/>
      <c r="M233" s="143"/>
      <c r="N233" s="126"/>
      <c r="O233" s="143"/>
      <c r="P233" s="143"/>
      <c r="Q233" s="106"/>
      <c r="R233" s="126"/>
      <c r="S233" s="235"/>
      <c r="T233" s="143"/>
      <c r="U233" s="50"/>
      <c r="V233" s="143"/>
      <c r="W233" s="50"/>
      <c r="X233" s="143"/>
    </row>
    <row r="234" spans="1:24">
      <c r="B234" s="34"/>
      <c r="C234" s="34"/>
      <c r="D234" s="69" t="s">
        <v>7</v>
      </c>
      <c r="E234" s="78" t="s">
        <v>8</v>
      </c>
      <c r="F234" s="96">
        <f t="shared" si="105"/>
        <v>83600</v>
      </c>
      <c r="G234" s="96">
        <f t="shared" si="106"/>
        <v>72273.149999999994</v>
      </c>
      <c r="H234" s="101">
        <f t="shared" si="120"/>
        <v>0.86451136363636361</v>
      </c>
      <c r="I234" s="128">
        <v>83600</v>
      </c>
      <c r="J234" s="128">
        <v>72273.149999999994</v>
      </c>
      <c r="K234" s="101">
        <f t="shared" si="98"/>
        <v>0.86451136363636361</v>
      </c>
      <c r="L234" s="126"/>
      <c r="M234" s="143"/>
      <c r="N234" s="126"/>
      <c r="O234" s="143"/>
      <c r="P234" s="143"/>
      <c r="Q234" s="106"/>
      <c r="R234" s="126"/>
      <c r="S234" s="235"/>
      <c r="T234" s="143"/>
      <c r="U234" s="50"/>
      <c r="V234" s="143"/>
      <c r="W234" s="50"/>
      <c r="X234" s="143"/>
    </row>
    <row r="235" spans="1:24">
      <c r="B235" s="45"/>
      <c r="C235" s="45">
        <v>85395</v>
      </c>
      <c r="D235" s="72"/>
      <c r="E235" s="90" t="s">
        <v>64</v>
      </c>
      <c r="F235" s="95">
        <f t="shared" si="105"/>
        <v>524023</v>
      </c>
      <c r="G235" s="95">
        <f t="shared" si="106"/>
        <v>467192.44999999995</v>
      </c>
      <c r="H235" s="100">
        <f t="shared" si="120"/>
        <v>0.89154951213973421</v>
      </c>
      <c r="I235" s="129">
        <f>SUM(I236:I238)</f>
        <v>283354</v>
      </c>
      <c r="J235" s="138">
        <f>SUM(J236:J238)</f>
        <v>232032.15</v>
      </c>
      <c r="K235" s="100">
        <f t="shared" ref="K235:K289" si="123">SUM(J235/I235)</f>
        <v>0.81887727012853173</v>
      </c>
      <c r="L235" s="140">
        <f t="shared" ref="L235:R235" si="124">SUM(L236:L238)</f>
        <v>217032.15</v>
      </c>
      <c r="M235" s="158">
        <f t="shared" si="124"/>
        <v>0</v>
      </c>
      <c r="N235" s="140">
        <f t="shared" si="124"/>
        <v>15000</v>
      </c>
      <c r="O235" s="158">
        <f t="shared" si="124"/>
        <v>0</v>
      </c>
      <c r="P235" s="158">
        <f t="shared" si="124"/>
        <v>0</v>
      </c>
      <c r="Q235" s="119">
        <f t="shared" si="124"/>
        <v>240669</v>
      </c>
      <c r="R235" s="140">
        <f t="shared" si="124"/>
        <v>235160.3</v>
      </c>
      <c r="S235" s="234">
        <f t="shared" ref="S235:S289" si="125">SUM(R235/Q235)</f>
        <v>0.97711088673655511</v>
      </c>
      <c r="T235" s="158">
        <f>SUM(T236:T238)</f>
        <v>235160.3</v>
      </c>
      <c r="U235" s="61">
        <f>SUM(U236:U238)</f>
        <v>0</v>
      </c>
      <c r="V235" s="158">
        <f>SUM(V236:V238)</f>
        <v>0</v>
      </c>
      <c r="W235" s="61">
        <f>SUM(W236:W238)</f>
        <v>0</v>
      </c>
      <c r="X235" s="158">
        <f>SUM(X236:X238)</f>
        <v>0</v>
      </c>
    </row>
    <row r="236" spans="1:24">
      <c r="B236" s="34"/>
      <c r="C236" s="34"/>
      <c r="D236" s="69" t="s">
        <v>161</v>
      </c>
      <c r="E236" s="81" t="s">
        <v>106</v>
      </c>
      <c r="F236" s="96">
        <f t="shared" ref="F236:F284" si="126">SUM(I236+Q236)</f>
        <v>268354</v>
      </c>
      <c r="G236" s="96">
        <f t="shared" ref="G236:G284" si="127">SUM(J236+R236)</f>
        <v>217032.15</v>
      </c>
      <c r="H236" s="101">
        <f t="shared" ref="H236:H238" si="128">SUM(G236/F236)</f>
        <v>0.80875317677396275</v>
      </c>
      <c r="I236" s="128">
        <v>268354</v>
      </c>
      <c r="J236" s="130">
        <v>217032.15</v>
      </c>
      <c r="K236" s="101">
        <f>SUM(J236/I236)</f>
        <v>0.80875317677396275</v>
      </c>
      <c r="L236" s="126">
        <v>217032.15</v>
      </c>
      <c r="M236" s="143"/>
      <c r="N236" s="130"/>
      <c r="O236" s="143"/>
      <c r="P236" s="143"/>
      <c r="Q236" s="106"/>
      <c r="R236" s="126"/>
      <c r="S236" s="235"/>
      <c r="T236" s="143"/>
      <c r="U236" s="50"/>
      <c r="V236" s="143"/>
      <c r="W236" s="50"/>
      <c r="X236" s="143"/>
    </row>
    <row r="237" spans="1:24">
      <c r="B237" s="34"/>
      <c r="C237" s="34"/>
      <c r="D237" s="69" t="s">
        <v>27</v>
      </c>
      <c r="E237" s="81" t="s">
        <v>181</v>
      </c>
      <c r="F237" s="96">
        <f t="shared" si="126"/>
        <v>15000</v>
      </c>
      <c r="G237" s="96">
        <f t="shared" si="127"/>
        <v>15000</v>
      </c>
      <c r="H237" s="101">
        <f t="shared" si="128"/>
        <v>1</v>
      </c>
      <c r="I237" s="128">
        <v>15000</v>
      </c>
      <c r="J237" s="130">
        <v>15000</v>
      </c>
      <c r="K237" s="101">
        <f>SUM(J237/I237)</f>
        <v>1</v>
      </c>
      <c r="L237" s="126"/>
      <c r="M237" s="143"/>
      <c r="N237" s="130">
        <v>15000</v>
      </c>
      <c r="O237" s="143"/>
      <c r="P237" s="143"/>
      <c r="Q237" s="106"/>
      <c r="R237" s="126"/>
      <c r="S237" s="235"/>
      <c r="T237" s="143"/>
      <c r="U237" s="50"/>
      <c r="V237" s="143"/>
      <c r="W237" s="50"/>
      <c r="X237" s="143"/>
    </row>
    <row r="238" spans="1:24">
      <c r="B238" s="34"/>
      <c r="C238" s="34"/>
      <c r="D238" s="69" t="s">
        <v>165</v>
      </c>
      <c r="E238" s="81" t="s">
        <v>106</v>
      </c>
      <c r="F238" s="96">
        <f t="shared" si="126"/>
        <v>240669</v>
      </c>
      <c r="G238" s="96">
        <f t="shared" si="127"/>
        <v>235160.3</v>
      </c>
      <c r="H238" s="101">
        <f t="shared" si="128"/>
        <v>0.97711088673655511</v>
      </c>
      <c r="I238" s="128"/>
      <c r="J238" s="130"/>
      <c r="K238" s="101"/>
      <c r="L238" s="126"/>
      <c r="M238" s="143"/>
      <c r="N238" s="130"/>
      <c r="O238" s="143"/>
      <c r="P238" s="143"/>
      <c r="Q238" s="106">
        <v>240669</v>
      </c>
      <c r="R238" s="126">
        <v>235160.3</v>
      </c>
      <c r="S238" s="235">
        <f>SUM(R238/Q238)</f>
        <v>0.97711088673655511</v>
      </c>
      <c r="T238" s="143">
        <v>235160.3</v>
      </c>
      <c r="U238" s="50"/>
      <c r="V238" s="143"/>
      <c r="W238" s="50"/>
      <c r="X238" s="143"/>
    </row>
    <row r="239" spans="1:24" s="5" customFormat="1">
      <c r="A239" s="9"/>
      <c r="B239" s="36">
        <v>854</v>
      </c>
      <c r="C239" s="36"/>
      <c r="D239" s="70"/>
      <c r="E239" s="80" t="s">
        <v>77</v>
      </c>
      <c r="F239" s="97">
        <f t="shared" si="126"/>
        <v>522216</v>
      </c>
      <c r="G239" s="97">
        <f t="shared" si="127"/>
        <v>542801.6</v>
      </c>
      <c r="H239" s="102">
        <f t="shared" si="120"/>
        <v>1.0394197037241295</v>
      </c>
      <c r="I239" s="124">
        <f>SUM(I240+I244+I249+I252)</f>
        <v>522216</v>
      </c>
      <c r="J239" s="124">
        <f>SUM(J240+J244+J249+J252)</f>
        <v>542801.6</v>
      </c>
      <c r="K239" s="102">
        <f t="shared" si="123"/>
        <v>1.0394197037241295</v>
      </c>
      <c r="L239" s="124">
        <f t="shared" ref="L239:R239" si="129">SUM(L240+L244+L249+L252)</f>
        <v>0</v>
      </c>
      <c r="M239" s="145">
        <f t="shared" si="129"/>
        <v>0</v>
      </c>
      <c r="N239" s="124">
        <f t="shared" si="129"/>
        <v>0</v>
      </c>
      <c r="O239" s="145">
        <f t="shared" si="129"/>
        <v>0</v>
      </c>
      <c r="P239" s="145">
        <f t="shared" si="129"/>
        <v>0</v>
      </c>
      <c r="Q239" s="108">
        <f t="shared" si="129"/>
        <v>0</v>
      </c>
      <c r="R239" s="124">
        <f t="shared" si="129"/>
        <v>0</v>
      </c>
      <c r="S239" s="236"/>
      <c r="T239" s="145">
        <f>SUM(T240+T244+T249+T252)</f>
        <v>0</v>
      </c>
      <c r="U239" s="52">
        <f>SUM(U240+U244+U249+U252)</f>
        <v>0</v>
      </c>
      <c r="V239" s="145">
        <f>SUM(V240+V244+V249+V252)</f>
        <v>0</v>
      </c>
      <c r="W239" s="52">
        <f>SUM(W240+W244+W249+W252)</f>
        <v>0</v>
      </c>
      <c r="X239" s="145">
        <f>SUM(X240+X244+X249+X252)</f>
        <v>0</v>
      </c>
    </row>
    <row r="240" spans="1:24" s="6" customFormat="1">
      <c r="A240" s="202"/>
      <c r="B240" s="33"/>
      <c r="C240" s="33">
        <v>85406</v>
      </c>
      <c r="D240" s="66"/>
      <c r="E240" s="84" t="s">
        <v>78</v>
      </c>
      <c r="F240" s="95">
        <f t="shared" si="126"/>
        <v>13516</v>
      </c>
      <c r="G240" s="95">
        <f t="shared" si="127"/>
        <v>12848.16</v>
      </c>
      <c r="H240" s="100">
        <f t="shared" si="120"/>
        <v>0.95058893163657887</v>
      </c>
      <c r="I240" s="122">
        <f>SUM(I241:I243)</f>
        <v>13516</v>
      </c>
      <c r="J240" s="122">
        <f>SUM(J241:J243)</f>
        <v>12848.16</v>
      </c>
      <c r="K240" s="100">
        <f t="shared" si="123"/>
        <v>0.95058893163657887</v>
      </c>
      <c r="L240" s="122">
        <f t="shared" ref="L240:R240" si="130">SUM(L241:L243)</f>
        <v>0</v>
      </c>
      <c r="M240" s="142">
        <f t="shared" si="130"/>
        <v>0</v>
      </c>
      <c r="N240" s="122">
        <f t="shared" si="130"/>
        <v>0</v>
      </c>
      <c r="O240" s="142">
        <f t="shared" si="130"/>
        <v>0</v>
      </c>
      <c r="P240" s="142">
        <f t="shared" si="130"/>
        <v>0</v>
      </c>
      <c r="Q240" s="105">
        <f t="shared" si="130"/>
        <v>0</v>
      </c>
      <c r="R240" s="122">
        <f t="shared" si="130"/>
        <v>0</v>
      </c>
      <c r="S240" s="234"/>
      <c r="T240" s="142">
        <f>SUM(T241:T243)</f>
        <v>0</v>
      </c>
      <c r="U240" s="49">
        <f>SUM(U241:U243)</f>
        <v>0</v>
      </c>
      <c r="V240" s="142">
        <f>SUM(V241:V243)</f>
        <v>0</v>
      </c>
      <c r="W240" s="49">
        <f>SUM(W241:W243)</f>
        <v>0</v>
      </c>
      <c r="X240" s="142">
        <f>SUM(X241:X243)</f>
        <v>0</v>
      </c>
    </row>
    <row r="241" spans="1:24">
      <c r="B241" s="34"/>
      <c r="C241" s="34"/>
      <c r="D241" s="69" t="s">
        <v>32</v>
      </c>
      <c r="E241" s="81" t="s">
        <v>176</v>
      </c>
      <c r="F241" s="96">
        <f t="shared" si="126"/>
        <v>564</v>
      </c>
      <c r="G241" s="96">
        <f t="shared" si="127"/>
        <v>564.36</v>
      </c>
      <c r="H241" s="101">
        <f t="shared" si="120"/>
        <v>1.0006382978723405</v>
      </c>
      <c r="I241" s="128">
        <v>564</v>
      </c>
      <c r="J241" s="128">
        <v>564.36</v>
      </c>
      <c r="K241" s="101">
        <f t="shared" si="123"/>
        <v>1.0006382978723405</v>
      </c>
      <c r="L241" s="126"/>
      <c r="M241" s="143"/>
      <c r="N241" s="126"/>
      <c r="O241" s="143"/>
      <c r="P241" s="143"/>
      <c r="Q241" s="106"/>
      <c r="R241" s="126"/>
      <c r="S241" s="235"/>
      <c r="T241" s="143"/>
      <c r="U241" s="50"/>
      <c r="V241" s="143"/>
      <c r="W241" s="50"/>
      <c r="X241" s="143"/>
    </row>
    <row r="242" spans="1:24">
      <c r="B242" s="34"/>
      <c r="C242" s="34"/>
      <c r="D242" s="69" t="s">
        <v>29</v>
      </c>
      <c r="E242" s="81" t="s">
        <v>168</v>
      </c>
      <c r="F242" s="96">
        <f t="shared" si="126"/>
        <v>49</v>
      </c>
      <c r="G242" s="96">
        <f t="shared" si="127"/>
        <v>48.74</v>
      </c>
      <c r="H242" s="101">
        <f t="shared" si="120"/>
        <v>0.99469387755102046</v>
      </c>
      <c r="I242" s="128">
        <v>49</v>
      </c>
      <c r="J242" s="128">
        <v>48.74</v>
      </c>
      <c r="K242" s="101">
        <f t="shared" si="123"/>
        <v>0.99469387755102046</v>
      </c>
      <c r="L242" s="126"/>
      <c r="M242" s="143"/>
      <c r="N242" s="126"/>
      <c r="O242" s="143"/>
      <c r="P242" s="143"/>
      <c r="Q242" s="106"/>
      <c r="R242" s="126"/>
      <c r="S242" s="235"/>
      <c r="T242" s="143"/>
      <c r="U242" s="50"/>
      <c r="V242" s="143"/>
      <c r="W242" s="50"/>
      <c r="X242" s="143"/>
    </row>
    <row r="243" spans="1:24">
      <c r="B243" s="34"/>
      <c r="C243" s="34"/>
      <c r="D243" s="69" t="s">
        <v>7</v>
      </c>
      <c r="E243" s="81" t="s">
        <v>8</v>
      </c>
      <c r="F243" s="96">
        <f t="shared" si="126"/>
        <v>12903</v>
      </c>
      <c r="G243" s="96">
        <f t="shared" si="127"/>
        <v>12235.06</v>
      </c>
      <c r="H243" s="101">
        <f t="shared" si="120"/>
        <v>0.94823374409052152</v>
      </c>
      <c r="I243" s="128">
        <v>12903</v>
      </c>
      <c r="J243" s="128">
        <v>12235.06</v>
      </c>
      <c r="K243" s="101">
        <f t="shared" si="123"/>
        <v>0.94823374409052152</v>
      </c>
      <c r="L243" s="126"/>
      <c r="M243" s="143"/>
      <c r="N243" s="126"/>
      <c r="O243" s="143"/>
      <c r="P243" s="143"/>
      <c r="Q243" s="106"/>
      <c r="R243" s="126"/>
      <c r="S243" s="235"/>
      <c r="T243" s="143"/>
      <c r="U243" s="50"/>
      <c r="V243" s="143"/>
      <c r="W243" s="50"/>
      <c r="X243" s="143"/>
    </row>
    <row r="244" spans="1:24" s="6" customFormat="1">
      <c r="A244" s="202"/>
      <c r="B244" s="33"/>
      <c r="C244" s="33">
        <v>85407</v>
      </c>
      <c r="D244" s="66"/>
      <c r="E244" s="84" t="s">
        <v>79</v>
      </c>
      <c r="F244" s="95">
        <f t="shared" si="126"/>
        <v>44849</v>
      </c>
      <c r="G244" s="95">
        <f t="shared" si="127"/>
        <v>50557.34</v>
      </c>
      <c r="H244" s="100">
        <f t="shared" si="120"/>
        <v>1.1272790920644831</v>
      </c>
      <c r="I244" s="125">
        <f>SUM(I245:I248)</f>
        <v>44849</v>
      </c>
      <c r="J244" s="125">
        <f>SUM(J245:J248)</f>
        <v>50557.34</v>
      </c>
      <c r="K244" s="100">
        <f t="shared" si="123"/>
        <v>1.1272790920644831</v>
      </c>
      <c r="L244" s="125">
        <f t="shared" ref="L244:R244" si="131">SUM(L245:L248)</f>
        <v>0</v>
      </c>
      <c r="M244" s="147">
        <f t="shared" si="131"/>
        <v>0</v>
      </c>
      <c r="N244" s="125">
        <f t="shared" si="131"/>
        <v>0</v>
      </c>
      <c r="O244" s="147">
        <f t="shared" si="131"/>
        <v>0</v>
      </c>
      <c r="P244" s="147">
        <f t="shared" si="131"/>
        <v>0</v>
      </c>
      <c r="Q244" s="109">
        <f t="shared" si="131"/>
        <v>0</v>
      </c>
      <c r="R244" s="125">
        <f t="shared" si="131"/>
        <v>0</v>
      </c>
      <c r="S244" s="234"/>
      <c r="T244" s="147">
        <f>SUM(T245:T248)</f>
        <v>0</v>
      </c>
      <c r="U244" s="53">
        <f>SUM(U245:U248)</f>
        <v>0</v>
      </c>
      <c r="V244" s="147">
        <f>SUM(V245:V248)</f>
        <v>0</v>
      </c>
      <c r="W244" s="53">
        <f>SUM(W245:W248)</f>
        <v>0</v>
      </c>
      <c r="X244" s="147">
        <f>SUM(X245:X248)</f>
        <v>0</v>
      </c>
    </row>
    <row r="245" spans="1:24">
      <c r="B245" s="34"/>
      <c r="C245" s="34"/>
      <c r="D245" s="71" t="s">
        <v>32</v>
      </c>
      <c r="E245" s="78" t="s">
        <v>176</v>
      </c>
      <c r="F245" s="96">
        <f t="shared" si="126"/>
        <v>455</v>
      </c>
      <c r="G245" s="96">
        <f t="shared" si="127"/>
        <v>455.28</v>
      </c>
      <c r="H245" s="101">
        <f t="shared" si="120"/>
        <v>1.0006153846153845</v>
      </c>
      <c r="I245" s="128">
        <v>455</v>
      </c>
      <c r="J245" s="128">
        <v>455.28</v>
      </c>
      <c r="K245" s="101">
        <f t="shared" si="123"/>
        <v>1.0006153846153845</v>
      </c>
      <c r="L245" s="126"/>
      <c r="M245" s="143"/>
      <c r="N245" s="126"/>
      <c r="O245" s="143"/>
      <c r="P245" s="143"/>
      <c r="Q245" s="106"/>
      <c r="R245" s="126"/>
      <c r="S245" s="235"/>
      <c r="T245" s="143"/>
      <c r="U245" s="50"/>
      <c r="V245" s="143"/>
      <c r="W245" s="50"/>
      <c r="X245" s="143"/>
    </row>
    <row r="246" spans="1:24">
      <c r="B246" s="34"/>
      <c r="C246" s="34"/>
      <c r="D246" s="69" t="s">
        <v>29</v>
      </c>
      <c r="E246" s="81" t="s">
        <v>168</v>
      </c>
      <c r="F246" s="96">
        <f t="shared" si="126"/>
        <v>228</v>
      </c>
      <c r="G246" s="96">
        <f t="shared" si="127"/>
        <v>229.99</v>
      </c>
      <c r="H246" s="101">
        <f t="shared" si="120"/>
        <v>1.0087280701754386</v>
      </c>
      <c r="I246" s="128">
        <v>228</v>
      </c>
      <c r="J246" s="128">
        <v>229.99</v>
      </c>
      <c r="K246" s="101">
        <f t="shared" si="123"/>
        <v>1.0087280701754386</v>
      </c>
      <c r="L246" s="126"/>
      <c r="M246" s="143"/>
      <c r="N246" s="126"/>
      <c r="O246" s="143"/>
      <c r="P246" s="143"/>
      <c r="Q246" s="106"/>
      <c r="R246" s="126"/>
      <c r="S246" s="235"/>
      <c r="T246" s="143"/>
      <c r="U246" s="50"/>
      <c r="V246" s="143"/>
      <c r="W246" s="50"/>
      <c r="X246" s="143"/>
    </row>
    <row r="247" spans="1:24">
      <c r="B247" s="34"/>
      <c r="C247" s="34"/>
      <c r="D247" s="71" t="s">
        <v>16</v>
      </c>
      <c r="E247" s="81" t="s">
        <v>191</v>
      </c>
      <c r="F247" s="96">
        <f t="shared" si="126"/>
        <v>1800</v>
      </c>
      <c r="G247" s="96">
        <f t="shared" si="127"/>
        <v>1800</v>
      </c>
      <c r="H247" s="101">
        <f t="shared" si="120"/>
        <v>1</v>
      </c>
      <c r="I247" s="128">
        <v>1800</v>
      </c>
      <c r="J247" s="128">
        <v>1800</v>
      </c>
      <c r="K247" s="101">
        <f t="shared" si="123"/>
        <v>1</v>
      </c>
      <c r="L247" s="126"/>
      <c r="M247" s="143"/>
      <c r="N247" s="126"/>
      <c r="O247" s="143"/>
      <c r="P247" s="143"/>
      <c r="Q247" s="106"/>
      <c r="R247" s="126"/>
      <c r="S247" s="235"/>
      <c r="T247" s="143"/>
      <c r="U247" s="50"/>
      <c r="V247" s="143"/>
      <c r="W247" s="50"/>
      <c r="X247" s="143"/>
    </row>
    <row r="248" spans="1:24">
      <c r="B248" s="34"/>
      <c r="C248" s="34"/>
      <c r="D248" s="69" t="s">
        <v>7</v>
      </c>
      <c r="E248" s="78" t="s">
        <v>8</v>
      </c>
      <c r="F248" s="96">
        <f t="shared" si="126"/>
        <v>42366</v>
      </c>
      <c r="G248" s="96">
        <f t="shared" si="127"/>
        <v>48072.07</v>
      </c>
      <c r="H248" s="101">
        <f t="shared" si="120"/>
        <v>1.134685124864278</v>
      </c>
      <c r="I248" s="128">
        <v>42366</v>
      </c>
      <c r="J248" s="128">
        <v>48072.07</v>
      </c>
      <c r="K248" s="101">
        <f t="shared" si="123"/>
        <v>1.134685124864278</v>
      </c>
      <c r="L248" s="126"/>
      <c r="M248" s="143"/>
      <c r="N248" s="126"/>
      <c r="O248" s="143"/>
      <c r="P248" s="143"/>
      <c r="Q248" s="106"/>
      <c r="R248" s="126"/>
      <c r="S248" s="235"/>
      <c r="T248" s="143"/>
      <c r="U248" s="50"/>
      <c r="V248" s="143"/>
      <c r="W248" s="50"/>
      <c r="X248" s="143"/>
    </row>
    <row r="249" spans="1:24" s="6" customFormat="1">
      <c r="A249" s="202"/>
      <c r="B249" s="33"/>
      <c r="C249" s="33">
        <v>85410</v>
      </c>
      <c r="D249" s="66"/>
      <c r="E249" s="84" t="s">
        <v>80</v>
      </c>
      <c r="F249" s="95">
        <f t="shared" si="126"/>
        <v>372424</v>
      </c>
      <c r="G249" s="95">
        <f t="shared" si="127"/>
        <v>386166.96</v>
      </c>
      <c r="H249" s="100">
        <f t="shared" si="120"/>
        <v>1.0369013812214036</v>
      </c>
      <c r="I249" s="125">
        <f>SUM(I250:I251)</f>
        <v>372424</v>
      </c>
      <c r="J249" s="125">
        <f>SUM(J250:J251)</f>
        <v>386166.96</v>
      </c>
      <c r="K249" s="100">
        <f t="shared" si="123"/>
        <v>1.0369013812214036</v>
      </c>
      <c r="L249" s="125">
        <f t="shared" ref="L249:R249" si="132">SUM(L250:L251)</f>
        <v>0</v>
      </c>
      <c r="M249" s="147">
        <f t="shared" si="132"/>
        <v>0</v>
      </c>
      <c r="N249" s="125">
        <f t="shared" si="132"/>
        <v>0</v>
      </c>
      <c r="O249" s="147">
        <f t="shared" si="132"/>
        <v>0</v>
      </c>
      <c r="P249" s="147">
        <f t="shared" si="132"/>
        <v>0</v>
      </c>
      <c r="Q249" s="109">
        <f t="shared" si="132"/>
        <v>0</v>
      </c>
      <c r="R249" s="125">
        <f t="shared" si="132"/>
        <v>0</v>
      </c>
      <c r="S249" s="234"/>
      <c r="T249" s="147">
        <f>SUM(T250:T251)</f>
        <v>0</v>
      </c>
      <c r="U249" s="53">
        <f>SUM(U250:U251)</f>
        <v>0</v>
      </c>
      <c r="V249" s="147">
        <f>SUM(V250:V251)</f>
        <v>0</v>
      </c>
      <c r="W249" s="53">
        <f>SUM(W250:W251)</f>
        <v>0</v>
      </c>
      <c r="X249" s="147">
        <f>SUM(X250:X251)</f>
        <v>0</v>
      </c>
    </row>
    <row r="250" spans="1:24">
      <c r="B250" s="34"/>
      <c r="C250" s="34"/>
      <c r="D250" s="69" t="s">
        <v>32</v>
      </c>
      <c r="E250" s="81" t="s">
        <v>176</v>
      </c>
      <c r="F250" s="96">
        <f t="shared" si="126"/>
        <v>37806</v>
      </c>
      <c r="G250" s="96">
        <f t="shared" si="127"/>
        <v>37806</v>
      </c>
      <c r="H250" s="101">
        <f t="shared" si="120"/>
        <v>1</v>
      </c>
      <c r="I250" s="128">
        <v>37806</v>
      </c>
      <c r="J250" s="128">
        <v>37806</v>
      </c>
      <c r="K250" s="101">
        <f t="shared" si="123"/>
        <v>1</v>
      </c>
      <c r="L250" s="126"/>
      <c r="M250" s="143"/>
      <c r="N250" s="126"/>
      <c r="O250" s="143"/>
      <c r="P250" s="143"/>
      <c r="Q250" s="106"/>
      <c r="R250" s="126"/>
      <c r="S250" s="235"/>
      <c r="T250" s="143"/>
      <c r="U250" s="50"/>
      <c r="V250" s="143"/>
      <c r="W250" s="50"/>
      <c r="X250" s="143"/>
    </row>
    <row r="251" spans="1:24">
      <c r="B251" s="34"/>
      <c r="C251" s="34"/>
      <c r="D251" s="69" t="s">
        <v>52</v>
      </c>
      <c r="E251" s="78" t="s">
        <v>53</v>
      </c>
      <c r="F251" s="96">
        <f t="shared" si="126"/>
        <v>334618</v>
      </c>
      <c r="G251" s="96">
        <f t="shared" si="127"/>
        <v>348360.96000000002</v>
      </c>
      <c r="H251" s="101">
        <f t="shared" si="120"/>
        <v>1.0410705939309901</v>
      </c>
      <c r="I251" s="128">
        <v>334618</v>
      </c>
      <c r="J251" s="128">
        <v>348360.96000000002</v>
      </c>
      <c r="K251" s="101">
        <f t="shared" si="123"/>
        <v>1.0410705939309901</v>
      </c>
      <c r="L251" s="126"/>
      <c r="M251" s="143"/>
      <c r="N251" s="126"/>
      <c r="O251" s="143"/>
      <c r="P251" s="143"/>
      <c r="Q251" s="106"/>
      <c r="R251" s="126"/>
      <c r="S251" s="235"/>
      <c r="T251" s="143"/>
      <c r="U251" s="50"/>
      <c r="V251" s="143"/>
      <c r="W251" s="50"/>
      <c r="X251" s="143"/>
    </row>
    <row r="252" spans="1:24" s="6" customFormat="1">
      <c r="A252" s="202"/>
      <c r="B252" s="33"/>
      <c r="C252" s="33">
        <v>85417</v>
      </c>
      <c r="D252" s="66"/>
      <c r="E252" s="84" t="s">
        <v>81</v>
      </c>
      <c r="F252" s="95">
        <f t="shared" si="126"/>
        <v>91427</v>
      </c>
      <c r="G252" s="95">
        <f t="shared" si="127"/>
        <v>93229.14</v>
      </c>
      <c r="H252" s="100">
        <f t="shared" si="120"/>
        <v>1.019711245037024</v>
      </c>
      <c r="I252" s="122">
        <f>SUM(I253:I254)</f>
        <v>91427</v>
      </c>
      <c r="J252" s="122">
        <f>SUM(J253:J254)</f>
        <v>93229.14</v>
      </c>
      <c r="K252" s="100">
        <f t="shared" si="123"/>
        <v>1.019711245037024</v>
      </c>
      <c r="L252" s="122">
        <f t="shared" ref="L252:R252" si="133">SUM(L253:L254)</f>
        <v>0</v>
      </c>
      <c r="M252" s="142">
        <f t="shared" si="133"/>
        <v>0</v>
      </c>
      <c r="N252" s="122">
        <f t="shared" si="133"/>
        <v>0</v>
      </c>
      <c r="O252" s="142">
        <f t="shared" si="133"/>
        <v>0</v>
      </c>
      <c r="P252" s="142">
        <f t="shared" si="133"/>
        <v>0</v>
      </c>
      <c r="Q252" s="105">
        <f t="shared" si="133"/>
        <v>0</v>
      </c>
      <c r="R252" s="122">
        <f t="shared" si="133"/>
        <v>0</v>
      </c>
      <c r="S252" s="234"/>
      <c r="T252" s="142">
        <f>SUM(T253:T254)</f>
        <v>0</v>
      </c>
      <c r="U252" s="49">
        <f>SUM(U253:U254)</f>
        <v>0</v>
      </c>
      <c r="V252" s="142">
        <f>SUM(V253:V254)</f>
        <v>0</v>
      </c>
      <c r="W252" s="49">
        <f>SUM(W253:W254)</f>
        <v>0</v>
      </c>
      <c r="X252" s="142">
        <f>SUM(X253:X254)</f>
        <v>0</v>
      </c>
    </row>
    <row r="253" spans="1:24">
      <c r="B253" s="34"/>
      <c r="C253" s="34"/>
      <c r="D253" s="69" t="s">
        <v>52</v>
      </c>
      <c r="E253" s="78" t="s">
        <v>53</v>
      </c>
      <c r="F253" s="96">
        <f t="shared" si="126"/>
        <v>86404</v>
      </c>
      <c r="G253" s="96">
        <f t="shared" si="127"/>
        <v>87473.48</v>
      </c>
      <c r="H253" s="101">
        <f t="shared" si="120"/>
        <v>1.0123776677005694</v>
      </c>
      <c r="I253" s="128">
        <v>86404</v>
      </c>
      <c r="J253" s="128">
        <v>87473.48</v>
      </c>
      <c r="K253" s="101">
        <f t="shared" si="123"/>
        <v>1.0123776677005694</v>
      </c>
      <c r="L253" s="126"/>
      <c r="M253" s="143"/>
      <c r="N253" s="126"/>
      <c r="O253" s="143"/>
      <c r="P253" s="143"/>
      <c r="Q253" s="106"/>
      <c r="R253" s="126"/>
      <c r="S253" s="235"/>
      <c r="T253" s="143"/>
      <c r="U253" s="50"/>
      <c r="V253" s="143"/>
      <c r="W253" s="50"/>
      <c r="X253" s="143"/>
    </row>
    <row r="254" spans="1:24">
      <c r="B254" s="34"/>
      <c r="C254" s="34"/>
      <c r="D254" s="69" t="s">
        <v>7</v>
      </c>
      <c r="E254" s="78" t="s">
        <v>8</v>
      </c>
      <c r="F254" s="96">
        <f t="shared" si="126"/>
        <v>5023</v>
      </c>
      <c r="G254" s="96">
        <f t="shared" si="127"/>
        <v>5755.66</v>
      </c>
      <c r="H254" s="101">
        <f t="shared" si="120"/>
        <v>1.1458610392195898</v>
      </c>
      <c r="I254" s="128">
        <v>5023</v>
      </c>
      <c r="J254" s="128">
        <v>5755.66</v>
      </c>
      <c r="K254" s="101">
        <f t="shared" si="123"/>
        <v>1.1458610392195898</v>
      </c>
      <c r="L254" s="126"/>
      <c r="M254" s="143"/>
      <c r="N254" s="126"/>
      <c r="O254" s="143"/>
      <c r="P254" s="143"/>
      <c r="Q254" s="106"/>
      <c r="R254" s="126"/>
      <c r="S254" s="235"/>
      <c r="T254" s="143"/>
      <c r="U254" s="50"/>
      <c r="V254" s="143"/>
      <c r="W254" s="50"/>
      <c r="X254" s="143"/>
    </row>
    <row r="255" spans="1:24">
      <c r="B255" s="36">
        <v>855</v>
      </c>
      <c r="C255" s="36"/>
      <c r="D255" s="70"/>
      <c r="E255" s="80" t="s">
        <v>196</v>
      </c>
      <c r="F255" s="97">
        <f t="shared" ref="F255:F262" si="134">SUM(I255+Q255)</f>
        <v>1551463</v>
      </c>
      <c r="G255" s="97">
        <f t="shared" ref="G255:G262" si="135">SUM(J255+R255)</f>
        <v>1549977.14</v>
      </c>
      <c r="H255" s="102">
        <f t="shared" ref="H255:H262" si="136">SUM(G255/F255)</f>
        <v>0.99904228460491795</v>
      </c>
      <c r="I255" s="124">
        <f>SUM(I256+I263)</f>
        <v>1551463</v>
      </c>
      <c r="J255" s="124">
        <f>SUM(J256+J263)</f>
        <v>1549977.14</v>
      </c>
      <c r="K255" s="102">
        <f t="shared" ref="K255:K262" si="137">SUM(J255/I255)</f>
        <v>0.99904228460491795</v>
      </c>
      <c r="L255" s="124">
        <f>SUM(L256+L263)</f>
        <v>76719.350000000006</v>
      </c>
      <c r="M255" s="124">
        <f t="shared" ref="M255:R255" si="138">SUM(M256+M263)</f>
        <v>0</v>
      </c>
      <c r="N255" s="124">
        <f t="shared" si="138"/>
        <v>476591.34</v>
      </c>
      <c r="O255" s="145">
        <f t="shared" si="138"/>
        <v>0</v>
      </c>
      <c r="P255" s="124">
        <f t="shared" si="138"/>
        <v>0</v>
      </c>
      <c r="Q255" s="124">
        <f t="shared" si="138"/>
        <v>0</v>
      </c>
      <c r="R255" s="124">
        <f t="shared" si="138"/>
        <v>0</v>
      </c>
      <c r="S255" s="236" t="e">
        <f t="shared" ref="S255" si="139">SUM(R255/Q255)</f>
        <v>#DIV/0!</v>
      </c>
      <c r="T255" s="145">
        <f>SUM(T256+T258)</f>
        <v>0</v>
      </c>
      <c r="U255" s="52">
        <f t="shared" ref="U255:X255" si="140">SUM(U256)</f>
        <v>0</v>
      </c>
      <c r="V255" s="145">
        <f t="shared" si="140"/>
        <v>0</v>
      </c>
      <c r="W255" s="52">
        <f t="shared" si="140"/>
        <v>0</v>
      </c>
      <c r="X255" s="145">
        <f t="shared" si="140"/>
        <v>0</v>
      </c>
    </row>
    <row r="256" spans="1:24">
      <c r="B256" s="33"/>
      <c r="C256" s="33">
        <v>85508</v>
      </c>
      <c r="D256" s="66"/>
      <c r="E256" s="77" t="s">
        <v>70</v>
      </c>
      <c r="F256" s="95">
        <f t="shared" si="134"/>
        <v>904676</v>
      </c>
      <c r="G256" s="95">
        <f t="shared" si="135"/>
        <v>900630.1</v>
      </c>
      <c r="H256" s="100">
        <f t="shared" si="136"/>
        <v>0.99552779116501378</v>
      </c>
      <c r="I256" s="125">
        <f>SUM(I257:I262)</f>
        <v>904676</v>
      </c>
      <c r="J256" s="125">
        <f>SUM(J257:J262)</f>
        <v>900630.1</v>
      </c>
      <c r="K256" s="100">
        <f t="shared" si="137"/>
        <v>0.99552779116501378</v>
      </c>
      <c r="L256" s="125">
        <f>SUM(L257:L262)</f>
        <v>76719.350000000006</v>
      </c>
      <c r="M256" s="125">
        <f t="shared" ref="M256:R256" si="141">SUM(M257:M262)</f>
        <v>0</v>
      </c>
      <c r="N256" s="125">
        <f t="shared" si="141"/>
        <v>476591.34</v>
      </c>
      <c r="O256" s="147">
        <f t="shared" si="141"/>
        <v>0</v>
      </c>
      <c r="P256" s="125">
        <f t="shared" si="141"/>
        <v>0</v>
      </c>
      <c r="Q256" s="125">
        <f t="shared" si="141"/>
        <v>0</v>
      </c>
      <c r="R256" s="125">
        <f t="shared" si="141"/>
        <v>0</v>
      </c>
      <c r="S256" s="234"/>
      <c r="T256" s="147">
        <f>SUM(T257:T257)</f>
        <v>0</v>
      </c>
      <c r="U256" s="53">
        <f>SUM(U257:U257)</f>
        <v>0</v>
      </c>
      <c r="V256" s="147">
        <f>SUM(V257:V257)</f>
        <v>0</v>
      </c>
      <c r="W256" s="53">
        <f>SUM(W257:W257)</f>
        <v>0</v>
      </c>
      <c r="X256" s="147">
        <f>SUM(X257:X257)</f>
        <v>0</v>
      </c>
    </row>
    <row r="257" spans="1:24">
      <c r="B257" s="34"/>
      <c r="C257" s="34"/>
      <c r="D257" s="71" t="s">
        <v>103</v>
      </c>
      <c r="E257" s="78" t="s">
        <v>156</v>
      </c>
      <c r="F257" s="96">
        <f t="shared" si="134"/>
        <v>0</v>
      </c>
      <c r="G257" s="96">
        <f t="shared" si="135"/>
        <v>0.34</v>
      </c>
      <c r="H257" s="101"/>
      <c r="I257" s="126">
        <v>0</v>
      </c>
      <c r="J257" s="126">
        <v>0.34</v>
      </c>
      <c r="K257" s="101"/>
      <c r="L257" s="126"/>
      <c r="M257" s="143"/>
      <c r="N257" s="126"/>
      <c r="O257" s="143"/>
      <c r="P257" s="143"/>
      <c r="Q257" s="106"/>
      <c r="R257" s="126"/>
      <c r="S257" s="235"/>
      <c r="T257" s="143"/>
      <c r="U257" s="50"/>
      <c r="V257" s="143"/>
      <c r="W257" s="50"/>
      <c r="X257" s="143"/>
    </row>
    <row r="258" spans="1:24">
      <c r="B258" s="34"/>
      <c r="C258" s="34"/>
      <c r="D258" s="71" t="s">
        <v>12</v>
      </c>
      <c r="E258" s="78" t="s">
        <v>13</v>
      </c>
      <c r="F258" s="96">
        <f t="shared" si="134"/>
        <v>173202</v>
      </c>
      <c r="G258" s="96">
        <f t="shared" si="135"/>
        <v>174108.31</v>
      </c>
      <c r="H258" s="101">
        <f t="shared" si="136"/>
        <v>1.0052326762970405</v>
      </c>
      <c r="I258" s="128">
        <v>173202</v>
      </c>
      <c r="J258" s="128">
        <v>174108.31</v>
      </c>
      <c r="K258" s="101">
        <f t="shared" si="137"/>
        <v>1.0052326762970405</v>
      </c>
      <c r="L258" s="126"/>
      <c r="M258" s="143"/>
      <c r="N258" s="126"/>
      <c r="O258" s="143"/>
      <c r="P258" s="143"/>
      <c r="Q258" s="106"/>
      <c r="R258" s="126"/>
      <c r="S258" s="235"/>
      <c r="T258" s="143"/>
      <c r="U258" s="50"/>
      <c r="V258" s="143"/>
      <c r="W258" s="50"/>
      <c r="X258" s="143"/>
    </row>
    <row r="259" spans="1:24">
      <c r="B259" s="34"/>
      <c r="C259" s="34"/>
      <c r="D259" s="71" t="s">
        <v>52</v>
      </c>
      <c r="E259" s="78" t="s">
        <v>53</v>
      </c>
      <c r="F259" s="96">
        <f t="shared" si="134"/>
        <v>158663</v>
      </c>
      <c r="G259" s="96">
        <f t="shared" si="135"/>
        <v>159123.45000000001</v>
      </c>
      <c r="H259" s="101">
        <f t="shared" si="136"/>
        <v>1.0029020628627974</v>
      </c>
      <c r="I259" s="128">
        <v>158663</v>
      </c>
      <c r="J259" s="128">
        <v>159123.45000000001</v>
      </c>
      <c r="K259" s="101">
        <f t="shared" si="137"/>
        <v>1.0029020628627974</v>
      </c>
      <c r="L259" s="126"/>
      <c r="M259" s="143"/>
      <c r="N259" s="126"/>
      <c r="O259" s="143"/>
      <c r="P259" s="143"/>
      <c r="Q259" s="106"/>
      <c r="R259" s="126"/>
      <c r="S259" s="235"/>
      <c r="T259" s="143"/>
      <c r="U259" s="50"/>
      <c r="V259" s="143"/>
      <c r="W259" s="50"/>
      <c r="X259" s="143"/>
    </row>
    <row r="260" spans="1:24">
      <c r="B260" s="34"/>
      <c r="C260" s="34"/>
      <c r="D260" s="69" t="s">
        <v>161</v>
      </c>
      <c r="E260" s="78" t="s">
        <v>106</v>
      </c>
      <c r="F260" s="96">
        <f t="shared" si="134"/>
        <v>76720</v>
      </c>
      <c r="G260" s="96">
        <f t="shared" si="135"/>
        <v>76719.350000000006</v>
      </c>
      <c r="H260" s="101">
        <f t="shared" si="136"/>
        <v>0.99999152763295107</v>
      </c>
      <c r="I260" s="128">
        <v>76720</v>
      </c>
      <c r="J260" s="128">
        <v>76719.350000000006</v>
      </c>
      <c r="K260" s="101">
        <f t="shared" si="137"/>
        <v>0.99999152763295107</v>
      </c>
      <c r="L260" s="126">
        <v>76719.350000000006</v>
      </c>
      <c r="M260" s="143"/>
      <c r="N260" s="126"/>
      <c r="O260" s="143"/>
      <c r="P260" s="143"/>
      <c r="Q260" s="106"/>
      <c r="R260" s="126"/>
      <c r="S260" s="235"/>
      <c r="T260" s="143"/>
      <c r="U260" s="50"/>
      <c r="V260" s="143"/>
      <c r="W260" s="50"/>
      <c r="X260" s="143"/>
    </row>
    <row r="261" spans="1:24">
      <c r="B261" s="34"/>
      <c r="C261" s="34"/>
      <c r="D261" s="69" t="s">
        <v>54</v>
      </c>
      <c r="E261" s="78" t="s">
        <v>181</v>
      </c>
      <c r="F261" s="96">
        <f t="shared" si="134"/>
        <v>14590</v>
      </c>
      <c r="G261" s="96">
        <f t="shared" si="135"/>
        <v>14087.31</v>
      </c>
      <c r="H261" s="101">
        <f t="shared" si="136"/>
        <v>0.96554557916381079</v>
      </c>
      <c r="I261" s="128">
        <v>14590</v>
      </c>
      <c r="J261" s="128">
        <v>14087.31</v>
      </c>
      <c r="K261" s="101">
        <f t="shared" si="137"/>
        <v>0.96554557916381079</v>
      </c>
      <c r="L261" s="126"/>
      <c r="M261" s="143"/>
      <c r="N261" s="126"/>
      <c r="O261" s="143"/>
      <c r="P261" s="143"/>
      <c r="Q261" s="106"/>
      <c r="R261" s="126"/>
      <c r="S261" s="235"/>
      <c r="T261" s="143"/>
      <c r="U261" s="50"/>
      <c r="V261" s="143"/>
      <c r="W261" s="50"/>
      <c r="X261" s="143"/>
    </row>
    <row r="262" spans="1:24">
      <c r="B262" s="34"/>
      <c r="C262" s="34"/>
      <c r="D262" s="69" t="s">
        <v>167</v>
      </c>
      <c r="E262" s="78" t="s">
        <v>181</v>
      </c>
      <c r="F262" s="96">
        <f t="shared" si="134"/>
        <v>481501</v>
      </c>
      <c r="G262" s="96">
        <f t="shared" si="135"/>
        <v>476591.34</v>
      </c>
      <c r="H262" s="101">
        <f t="shared" si="136"/>
        <v>0.98980342719952819</v>
      </c>
      <c r="I262" s="128">
        <v>481501</v>
      </c>
      <c r="J262" s="128">
        <v>476591.34</v>
      </c>
      <c r="K262" s="101">
        <f t="shared" si="137"/>
        <v>0.98980342719952819</v>
      </c>
      <c r="L262" s="126"/>
      <c r="M262" s="143"/>
      <c r="N262" s="126">
        <v>476591.34</v>
      </c>
      <c r="O262" s="143"/>
      <c r="P262" s="143"/>
      <c r="Q262" s="106"/>
      <c r="R262" s="126"/>
      <c r="S262" s="235"/>
      <c r="T262" s="143"/>
      <c r="U262" s="50"/>
      <c r="V262" s="143"/>
      <c r="W262" s="50"/>
      <c r="X262" s="143"/>
    </row>
    <row r="263" spans="1:24">
      <c r="B263" s="33"/>
      <c r="C263" s="33">
        <v>85510</v>
      </c>
      <c r="D263" s="66"/>
      <c r="E263" s="77" t="s">
        <v>197</v>
      </c>
      <c r="F263" s="95">
        <f t="shared" ref="F263:F270" si="142">SUM(I263+Q263)</f>
        <v>646787</v>
      </c>
      <c r="G263" s="95">
        <f t="shared" ref="G263:G270" si="143">SUM(J263+R263)</f>
        <v>649347.03999999992</v>
      </c>
      <c r="H263" s="100">
        <f t="shared" ref="H263:H270" si="144">SUM(G263/F263)</f>
        <v>1.0039580882114203</v>
      </c>
      <c r="I263" s="125">
        <f>SUM(I264:I270)</f>
        <v>646787</v>
      </c>
      <c r="J263" s="125">
        <f>SUM(J264:J270)</f>
        <v>649347.03999999992</v>
      </c>
      <c r="K263" s="100">
        <f t="shared" ref="K263:K270" si="145">SUM(J263/I263)</f>
        <v>1.0039580882114203</v>
      </c>
      <c r="L263" s="125">
        <f>SUM(L264:L270)</f>
        <v>0</v>
      </c>
      <c r="M263" s="125">
        <f t="shared" ref="M263:R263" si="146">SUM(M264:M270)</f>
        <v>0</v>
      </c>
      <c r="N263" s="125">
        <f t="shared" si="146"/>
        <v>0</v>
      </c>
      <c r="O263" s="147">
        <f t="shared" si="146"/>
        <v>0</v>
      </c>
      <c r="P263" s="125">
        <f t="shared" si="146"/>
        <v>0</v>
      </c>
      <c r="Q263" s="125">
        <f t="shared" si="146"/>
        <v>0</v>
      </c>
      <c r="R263" s="125">
        <f t="shared" si="146"/>
        <v>0</v>
      </c>
      <c r="S263" s="234"/>
      <c r="T263" s="147">
        <f>SUM(T264:T264)</f>
        <v>0</v>
      </c>
      <c r="U263" s="53">
        <f>SUM(U264:U264)</f>
        <v>0</v>
      </c>
      <c r="V263" s="147">
        <f>SUM(V264:V264)</f>
        <v>0</v>
      </c>
      <c r="W263" s="53">
        <f>SUM(W264:W264)</f>
        <v>0</v>
      </c>
      <c r="X263" s="147">
        <f>SUM(X264:X264)</f>
        <v>0</v>
      </c>
    </row>
    <row r="264" spans="1:24">
      <c r="B264" s="34"/>
      <c r="C264" s="34"/>
      <c r="D264" s="71" t="s">
        <v>103</v>
      </c>
      <c r="E264" s="78" t="s">
        <v>156</v>
      </c>
      <c r="F264" s="96">
        <f t="shared" si="142"/>
        <v>0</v>
      </c>
      <c r="G264" s="96">
        <f t="shared" si="143"/>
        <v>608.48</v>
      </c>
      <c r="H264" s="101"/>
      <c r="I264" s="126">
        <v>0</v>
      </c>
      <c r="J264" s="126">
        <v>608.48</v>
      </c>
      <c r="K264" s="101"/>
      <c r="L264" s="126"/>
      <c r="M264" s="143"/>
      <c r="N264" s="126"/>
      <c r="O264" s="143"/>
      <c r="P264" s="143"/>
      <c r="Q264" s="106"/>
      <c r="R264" s="126"/>
      <c r="S264" s="235"/>
      <c r="T264" s="143"/>
      <c r="U264" s="50"/>
      <c r="V264" s="143"/>
      <c r="W264" s="50"/>
      <c r="X264" s="143"/>
    </row>
    <row r="265" spans="1:24">
      <c r="B265" s="34"/>
      <c r="C265" s="34"/>
      <c r="D265" s="71" t="s">
        <v>12</v>
      </c>
      <c r="E265" s="78" t="s">
        <v>13</v>
      </c>
      <c r="F265" s="96">
        <f t="shared" si="142"/>
        <v>200455</v>
      </c>
      <c r="G265" s="96">
        <f t="shared" si="143"/>
        <v>201077.87</v>
      </c>
      <c r="H265" s="101">
        <f t="shared" si="144"/>
        <v>1.0031072809358708</v>
      </c>
      <c r="I265" s="128">
        <v>200455</v>
      </c>
      <c r="J265" s="128">
        <v>201077.87</v>
      </c>
      <c r="K265" s="101">
        <f t="shared" si="145"/>
        <v>1.0031072809358708</v>
      </c>
      <c r="L265" s="126"/>
      <c r="M265" s="143"/>
      <c r="N265" s="126"/>
      <c r="O265" s="143"/>
      <c r="P265" s="143"/>
      <c r="Q265" s="106"/>
      <c r="R265" s="126"/>
      <c r="S265" s="235"/>
      <c r="T265" s="143"/>
      <c r="U265" s="50"/>
      <c r="V265" s="143"/>
      <c r="W265" s="50"/>
      <c r="X265" s="143"/>
    </row>
    <row r="266" spans="1:24">
      <c r="B266" s="34"/>
      <c r="C266" s="34"/>
      <c r="D266" s="71" t="s">
        <v>52</v>
      </c>
      <c r="E266" s="78" t="s">
        <v>53</v>
      </c>
      <c r="F266" s="96">
        <f t="shared" si="142"/>
        <v>321817</v>
      </c>
      <c r="G266" s="96">
        <f t="shared" si="143"/>
        <v>321817.96999999997</v>
      </c>
      <c r="H266" s="101">
        <f t="shared" si="144"/>
        <v>1.0000030141353626</v>
      </c>
      <c r="I266" s="128">
        <v>321817</v>
      </c>
      <c r="J266" s="128">
        <v>321817.96999999997</v>
      </c>
      <c r="K266" s="101">
        <f t="shared" si="145"/>
        <v>1.0000030141353626</v>
      </c>
      <c r="L266" s="126"/>
      <c r="M266" s="143"/>
      <c r="N266" s="126"/>
      <c r="O266" s="143"/>
      <c r="P266" s="143"/>
      <c r="Q266" s="106"/>
      <c r="R266" s="126"/>
      <c r="S266" s="235"/>
      <c r="T266" s="143"/>
      <c r="U266" s="50"/>
      <c r="V266" s="143"/>
      <c r="W266" s="50"/>
      <c r="X266" s="143"/>
    </row>
    <row r="267" spans="1:24">
      <c r="B267" s="34"/>
      <c r="C267" s="34"/>
      <c r="D267" s="71" t="s">
        <v>105</v>
      </c>
      <c r="E267" s="78" t="s">
        <v>175</v>
      </c>
      <c r="F267" s="96">
        <f t="shared" si="142"/>
        <v>0</v>
      </c>
      <c r="G267" s="96">
        <f t="shared" si="143"/>
        <v>10.09</v>
      </c>
      <c r="H267" s="101"/>
      <c r="I267" s="128">
        <v>0</v>
      </c>
      <c r="J267" s="128">
        <v>10.09</v>
      </c>
      <c r="K267" s="101"/>
      <c r="L267" s="126"/>
      <c r="M267" s="143"/>
      <c r="N267" s="126"/>
      <c r="O267" s="143"/>
      <c r="P267" s="143"/>
      <c r="Q267" s="106"/>
      <c r="R267" s="126"/>
      <c r="S267" s="235"/>
      <c r="T267" s="143"/>
      <c r="U267" s="50"/>
      <c r="V267" s="143"/>
      <c r="W267" s="50"/>
      <c r="X267" s="143"/>
    </row>
    <row r="268" spans="1:24">
      <c r="B268" s="34"/>
      <c r="C268" s="34"/>
      <c r="D268" s="71" t="s">
        <v>29</v>
      </c>
      <c r="E268" s="78" t="s">
        <v>168</v>
      </c>
      <c r="F268" s="96">
        <f t="shared" si="142"/>
        <v>0</v>
      </c>
      <c r="G268" s="96">
        <f t="shared" si="143"/>
        <v>224.16</v>
      </c>
      <c r="H268" s="101"/>
      <c r="I268" s="128">
        <v>0</v>
      </c>
      <c r="J268" s="128">
        <v>224.16</v>
      </c>
      <c r="K268" s="101"/>
      <c r="L268" s="126"/>
      <c r="M268" s="143"/>
      <c r="N268" s="126"/>
      <c r="O268" s="143"/>
      <c r="P268" s="143"/>
      <c r="Q268" s="106"/>
      <c r="R268" s="126"/>
      <c r="S268" s="235"/>
      <c r="T268" s="143"/>
      <c r="U268" s="50"/>
      <c r="V268" s="143"/>
      <c r="W268" s="50"/>
      <c r="X268" s="143"/>
    </row>
    <row r="269" spans="1:24">
      <c r="B269" s="34"/>
      <c r="C269" s="34"/>
      <c r="D269" s="71" t="s">
        <v>16</v>
      </c>
      <c r="E269" s="78" t="s">
        <v>172</v>
      </c>
      <c r="F269" s="96">
        <f t="shared" si="142"/>
        <v>120863</v>
      </c>
      <c r="G269" s="96">
        <f t="shared" si="143"/>
        <v>121078.45</v>
      </c>
      <c r="H269" s="101">
        <f t="shared" si="144"/>
        <v>1.0017825968245038</v>
      </c>
      <c r="I269" s="128">
        <v>120863</v>
      </c>
      <c r="J269" s="128">
        <v>121078.45</v>
      </c>
      <c r="K269" s="101">
        <f t="shared" si="145"/>
        <v>1.0017825968245038</v>
      </c>
      <c r="L269" s="126"/>
      <c r="M269" s="143"/>
      <c r="N269" s="126"/>
      <c r="O269" s="143"/>
      <c r="P269" s="143"/>
      <c r="Q269" s="106"/>
      <c r="R269" s="126"/>
      <c r="S269" s="235"/>
      <c r="T269" s="143"/>
      <c r="U269" s="50"/>
      <c r="V269" s="143"/>
      <c r="W269" s="50"/>
      <c r="X269" s="143"/>
    </row>
    <row r="270" spans="1:24">
      <c r="B270" s="34"/>
      <c r="C270" s="34"/>
      <c r="D270" s="71" t="s">
        <v>7</v>
      </c>
      <c r="E270" s="78" t="s">
        <v>8</v>
      </c>
      <c r="F270" s="96">
        <f t="shared" si="142"/>
        <v>3652</v>
      </c>
      <c r="G270" s="96">
        <f t="shared" si="143"/>
        <v>4530.0200000000004</v>
      </c>
      <c r="H270" s="101">
        <f t="shared" si="144"/>
        <v>1.2404216867469882</v>
      </c>
      <c r="I270" s="128">
        <v>3652</v>
      </c>
      <c r="J270" s="128">
        <v>4530.0200000000004</v>
      </c>
      <c r="K270" s="101">
        <f t="shared" si="145"/>
        <v>1.2404216867469882</v>
      </c>
      <c r="L270" s="126"/>
      <c r="M270" s="143"/>
      <c r="N270" s="126"/>
      <c r="O270" s="143"/>
      <c r="P270" s="143"/>
      <c r="Q270" s="106"/>
      <c r="R270" s="126"/>
      <c r="S270" s="235"/>
      <c r="T270" s="143"/>
      <c r="U270" s="50"/>
      <c r="V270" s="143"/>
      <c r="W270" s="50"/>
      <c r="X270" s="143"/>
    </row>
    <row r="271" spans="1:24" s="5" customFormat="1">
      <c r="A271" s="9"/>
      <c r="B271" s="36">
        <v>900</v>
      </c>
      <c r="C271" s="36"/>
      <c r="D271" s="70"/>
      <c r="E271" s="80" t="s">
        <v>82</v>
      </c>
      <c r="F271" s="97">
        <f t="shared" si="126"/>
        <v>662015</v>
      </c>
      <c r="G271" s="97">
        <f t="shared" si="127"/>
        <v>667060.46</v>
      </c>
      <c r="H271" s="102">
        <f t="shared" si="120"/>
        <v>1.007621368095889</v>
      </c>
      <c r="I271" s="124">
        <f>SUM(I272+I275)</f>
        <v>185529</v>
      </c>
      <c r="J271" s="124">
        <f>SUM(J272+J275)</f>
        <v>190177.98</v>
      </c>
      <c r="K271" s="102">
        <f t="shared" si="123"/>
        <v>1.0250579693740602</v>
      </c>
      <c r="L271" s="124">
        <f>SUM(L272+L275)</f>
        <v>15389.76</v>
      </c>
      <c r="M271" s="145">
        <f t="shared" ref="M271:X271" si="147">SUM(M272)</f>
        <v>172147.32</v>
      </c>
      <c r="N271" s="124">
        <f t="shared" si="147"/>
        <v>0</v>
      </c>
      <c r="O271" s="145">
        <f t="shared" si="147"/>
        <v>0</v>
      </c>
      <c r="P271" s="145">
        <f t="shared" si="147"/>
        <v>0</v>
      </c>
      <c r="Q271" s="108">
        <f>SUM(Q272+Q275)</f>
        <v>476486</v>
      </c>
      <c r="R271" s="124">
        <f>SUM(R272+R275)</f>
        <v>476882.48</v>
      </c>
      <c r="S271" s="236">
        <f t="shared" si="125"/>
        <v>1.0008320916039506</v>
      </c>
      <c r="T271" s="145">
        <f>SUM(T272+T275)</f>
        <v>476882.48</v>
      </c>
      <c r="U271" s="52">
        <f t="shared" si="147"/>
        <v>0</v>
      </c>
      <c r="V271" s="145">
        <f t="shared" si="147"/>
        <v>0</v>
      </c>
      <c r="W271" s="52">
        <f t="shared" si="147"/>
        <v>0</v>
      </c>
      <c r="X271" s="145">
        <f t="shared" si="147"/>
        <v>0</v>
      </c>
    </row>
    <row r="272" spans="1:24" s="6" customFormat="1">
      <c r="A272" s="202"/>
      <c r="B272" s="33"/>
      <c r="C272" s="33">
        <v>90019</v>
      </c>
      <c r="D272" s="66"/>
      <c r="E272" s="77" t="s">
        <v>83</v>
      </c>
      <c r="F272" s="95">
        <f t="shared" si="126"/>
        <v>171889</v>
      </c>
      <c r="G272" s="95">
        <f t="shared" si="127"/>
        <v>172232.02000000002</v>
      </c>
      <c r="H272" s="100">
        <f t="shared" si="120"/>
        <v>1.001995590177382</v>
      </c>
      <c r="I272" s="125">
        <f>SUM(I273:I274)</f>
        <v>171889</v>
      </c>
      <c r="J272" s="125">
        <f>SUM(J273:J274)</f>
        <v>172232.02000000002</v>
      </c>
      <c r="K272" s="100">
        <f t="shared" si="123"/>
        <v>1.001995590177382</v>
      </c>
      <c r="L272" s="125">
        <f t="shared" ref="L272:R272" si="148">SUM(L273:L273)</f>
        <v>0</v>
      </c>
      <c r="M272" s="147">
        <f t="shared" si="148"/>
        <v>172147.32</v>
      </c>
      <c r="N272" s="125">
        <f t="shared" si="148"/>
        <v>0</v>
      </c>
      <c r="O272" s="147">
        <f t="shared" si="148"/>
        <v>0</v>
      </c>
      <c r="P272" s="147">
        <f t="shared" si="148"/>
        <v>0</v>
      </c>
      <c r="Q272" s="109">
        <f t="shared" si="148"/>
        <v>0</v>
      </c>
      <c r="R272" s="125">
        <f t="shared" si="148"/>
        <v>0</v>
      </c>
      <c r="S272" s="234"/>
      <c r="T272" s="147">
        <f>SUM(T273:T273)</f>
        <v>0</v>
      </c>
      <c r="U272" s="53">
        <f>SUM(U273:U273)</f>
        <v>0</v>
      </c>
      <c r="V272" s="147">
        <f>SUM(V273:V273)</f>
        <v>0</v>
      </c>
      <c r="W272" s="53">
        <f>SUM(W273:W273)</f>
        <v>0</v>
      </c>
      <c r="X272" s="147">
        <f>SUM(X273:X273)</f>
        <v>0</v>
      </c>
    </row>
    <row r="273" spans="2:24">
      <c r="B273" s="34"/>
      <c r="C273" s="34"/>
      <c r="D273" s="71" t="s">
        <v>12</v>
      </c>
      <c r="E273" s="78" t="s">
        <v>13</v>
      </c>
      <c r="F273" s="96">
        <f t="shared" si="126"/>
        <v>171889</v>
      </c>
      <c r="G273" s="96">
        <f t="shared" si="127"/>
        <v>172147.32</v>
      </c>
      <c r="H273" s="101">
        <f t="shared" si="120"/>
        <v>1.0015028303149125</v>
      </c>
      <c r="I273" s="126">
        <v>171889</v>
      </c>
      <c r="J273" s="126">
        <v>172147.32</v>
      </c>
      <c r="K273" s="101">
        <f t="shared" si="123"/>
        <v>1.0015028303149125</v>
      </c>
      <c r="L273" s="126"/>
      <c r="M273" s="143">
        <v>172147.32</v>
      </c>
      <c r="N273" s="126"/>
      <c r="O273" s="143"/>
      <c r="P273" s="143"/>
      <c r="Q273" s="106"/>
      <c r="R273" s="126"/>
      <c r="S273" s="235"/>
      <c r="T273" s="143"/>
      <c r="U273" s="50"/>
      <c r="V273" s="143"/>
      <c r="W273" s="50"/>
      <c r="X273" s="143"/>
    </row>
    <row r="274" spans="2:24">
      <c r="B274" s="34"/>
      <c r="C274" s="34"/>
      <c r="D274" s="71" t="s">
        <v>198</v>
      </c>
      <c r="E274" s="78" t="s">
        <v>199</v>
      </c>
      <c r="F274" s="96">
        <v>0</v>
      </c>
      <c r="G274" s="96">
        <f t="shared" si="127"/>
        <v>84.7</v>
      </c>
      <c r="H274" s="101"/>
      <c r="I274" s="126">
        <v>0</v>
      </c>
      <c r="J274" s="126">
        <v>84.7</v>
      </c>
      <c r="K274" s="101"/>
      <c r="L274" s="126"/>
      <c r="M274" s="143"/>
      <c r="N274" s="126"/>
      <c r="O274" s="143"/>
      <c r="P274" s="143"/>
      <c r="Q274" s="106"/>
      <c r="R274" s="126"/>
      <c r="S274" s="235"/>
      <c r="T274" s="143"/>
      <c r="U274" s="50"/>
      <c r="V274" s="143"/>
      <c r="W274" s="50"/>
      <c r="X274" s="143"/>
    </row>
    <row r="275" spans="2:24">
      <c r="B275" s="37"/>
      <c r="C275" s="37">
        <v>90095</v>
      </c>
      <c r="D275" s="72"/>
      <c r="E275" s="82" t="s">
        <v>64</v>
      </c>
      <c r="F275" s="95">
        <f>SUM(I275+Q275)</f>
        <v>490126</v>
      </c>
      <c r="G275" s="95">
        <f>SUM(J275+R275)</f>
        <v>494828.44</v>
      </c>
      <c r="H275" s="100">
        <f>SUM(G275/F275)</f>
        <v>1.0095943492081627</v>
      </c>
      <c r="I275" s="95">
        <f>SUM(I276:I281)</f>
        <v>13640</v>
      </c>
      <c r="J275" s="95">
        <f>SUM(J276:J281)</f>
        <v>17945.96</v>
      </c>
      <c r="K275" s="100">
        <f t="shared" si="123"/>
        <v>1.3156862170087975</v>
      </c>
      <c r="L275" s="95">
        <f t="shared" ref="L275:R275" si="149">SUM(L276:L281)</f>
        <v>15389.76</v>
      </c>
      <c r="M275" s="150">
        <f t="shared" si="149"/>
        <v>0</v>
      </c>
      <c r="N275" s="95">
        <f t="shared" si="149"/>
        <v>0</v>
      </c>
      <c r="O275" s="150">
        <f t="shared" si="149"/>
        <v>0</v>
      </c>
      <c r="P275" s="150">
        <f t="shared" si="149"/>
        <v>0</v>
      </c>
      <c r="Q275" s="114">
        <f t="shared" si="149"/>
        <v>476486</v>
      </c>
      <c r="R275" s="95">
        <f t="shared" si="149"/>
        <v>476882.48</v>
      </c>
      <c r="S275" s="234">
        <f t="shared" si="125"/>
        <v>1.0008320916039506</v>
      </c>
      <c r="T275" s="150">
        <f>SUM(T276:T281)</f>
        <v>476882.48</v>
      </c>
      <c r="U275" s="56">
        <f>SUM(U276:U281)</f>
        <v>0</v>
      </c>
      <c r="V275" s="150">
        <f>SUM(V276:V281)</f>
        <v>0</v>
      </c>
      <c r="W275" s="56">
        <f>SUM(W276:W281)</f>
        <v>0</v>
      </c>
      <c r="X275" s="150">
        <f>SUM(X276:X281)</f>
        <v>0</v>
      </c>
    </row>
    <row r="276" spans="2:24">
      <c r="B276" s="34"/>
      <c r="C276" s="34"/>
      <c r="D276" s="69" t="s">
        <v>55</v>
      </c>
      <c r="E276" s="78" t="s">
        <v>106</v>
      </c>
      <c r="F276" s="96">
        <f t="shared" ref="F276:F281" si="150">SUM(I276+Q276)</f>
        <v>7998</v>
      </c>
      <c r="G276" s="96">
        <f t="shared" ref="G276:G281" si="151">SUM(J276+R276)</f>
        <v>7998.29</v>
      </c>
      <c r="H276" s="101">
        <f t="shared" ref="H276:H281" si="152">SUM(G276/F276)</f>
        <v>1.0000362590647662</v>
      </c>
      <c r="I276" s="126">
        <v>7998</v>
      </c>
      <c r="J276" s="126">
        <v>7998.29</v>
      </c>
      <c r="K276" s="101">
        <f>SUM(J276/I276)</f>
        <v>1.0000362590647662</v>
      </c>
      <c r="L276" s="126">
        <v>7998.29</v>
      </c>
      <c r="M276" s="143"/>
      <c r="N276" s="126"/>
      <c r="O276" s="143"/>
      <c r="P276" s="143"/>
      <c r="Q276" s="106"/>
      <c r="R276" s="126"/>
      <c r="S276" s="235"/>
      <c r="T276" s="143"/>
      <c r="U276" s="50"/>
      <c r="V276" s="143"/>
      <c r="W276" s="50"/>
      <c r="X276" s="143"/>
    </row>
    <row r="277" spans="2:24">
      <c r="B277" s="34"/>
      <c r="C277" s="34"/>
      <c r="D277" s="71" t="s">
        <v>7</v>
      </c>
      <c r="E277" s="78" t="s">
        <v>8</v>
      </c>
      <c r="F277" s="96">
        <f t="shared" si="150"/>
        <v>2448</v>
      </c>
      <c r="G277" s="96">
        <f t="shared" si="151"/>
        <v>2447.6999999999998</v>
      </c>
      <c r="H277" s="101">
        <f t="shared" si="152"/>
        <v>0.99987745098039205</v>
      </c>
      <c r="I277" s="126">
        <v>2448</v>
      </c>
      <c r="J277" s="126">
        <v>2447.6999999999998</v>
      </c>
      <c r="K277" s="101">
        <f t="shared" ref="K277:K278" si="153">SUM(J277/I277)</f>
        <v>0.99987745098039205</v>
      </c>
      <c r="L277" s="126"/>
      <c r="M277" s="143"/>
      <c r="N277" s="126"/>
      <c r="O277" s="143"/>
      <c r="P277" s="143"/>
      <c r="Q277" s="106"/>
      <c r="R277" s="126"/>
      <c r="S277" s="235"/>
      <c r="T277" s="143"/>
      <c r="U277" s="50"/>
      <c r="V277" s="143"/>
      <c r="W277" s="50"/>
      <c r="X277" s="143"/>
    </row>
    <row r="278" spans="2:24">
      <c r="B278" s="34"/>
      <c r="C278" s="34"/>
      <c r="D278" s="69" t="s">
        <v>161</v>
      </c>
      <c r="E278" s="78" t="s">
        <v>106</v>
      </c>
      <c r="F278" s="96">
        <f t="shared" si="150"/>
        <v>3194</v>
      </c>
      <c r="G278" s="96">
        <f t="shared" si="151"/>
        <v>7391.47</v>
      </c>
      <c r="H278" s="101">
        <f t="shared" si="152"/>
        <v>2.3141734502191609</v>
      </c>
      <c r="I278" s="126">
        <v>3194</v>
      </c>
      <c r="J278" s="126">
        <v>7391.47</v>
      </c>
      <c r="K278" s="101">
        <f t="shared" si="153"/>
        <v>2.3141734502191609</v>
      </c>
      <c r="L278" s="126">
        <v>7391.47</v>
      </c>
      <c r="M278" s="143"/>
      <c r="N278" s="126"/>
      <c r="O278" s="143"/>
      <c r="P278" s="143"/>
      <c r="Q278" s="106"/>
      <c r="R278" s="126"/>
      <c r="S278" s="235"/>
      <c r="T278" s="143"/>
      <c r="U278" s="50"/>
      <c r="V278" s="143"/>
      <c r="W278" s="50"/>
      <c r="X278" s="143"/>
    </row>
    <row r="279" spans="2:24">
      <c r="B279" s="34"/>
      <c r="C279" s="34"/>
      <c r="D279" s="69" t="s">
        <v>25</v>
      </c>
      <c r="E279" s="78" t="s">
        <v>201</v>
      </c>
      <c r="F279" s="96">
        <f t="shared" si="150"/>
        <v>0</v>
      </c>
      <c r="G279" s="96">
        <f t="shared" si="151"/>
        <v>108.5</v>
      </c>
      <c r="H279" s="101"/>
      <c r="I279" s="126">
        <v>0</v>
      </c>
      <c r="J279" s="126">
        <v>108.5</v>
      </c>
      <c r="K279" s="101"/>
      <c r="L279" s="126"/>
      <c r="M279" s="143"/>
      <c r="N279" s="126"/>
      <c r="O279" s="143"/>
      <c r="P279" s="143"/>
      <c r="Q279" s="106"/>
      <c r="R279" s="126"/>
      <c r="S279" s="235"/>
      <c r="T279" s="143"/>
      <c r="U279" s="50"/>
      <c r="V279" s="143"/>
      <c r="W279" s="50"/>
      <c r="X279" s="143"/>
    </row>
    <row r="280" spans="2:24">
      <c r="B280" s="34"/>
      <c r="C280" s="34"/>
      <c r="D280" s="69" t="s">
        <v>18</v>
      </c>
      <c r="E280" s="81" t="s">
        <v>106</v>
      </c>
      <c r="F280" s="96">
        <f t="shared" si="150"/>
        <v>68354</v>
      </c>
      <c r="G280" s="96">
        <f t="shared" si="151"/>
        <v>68354</v>
      </c>
      <c r="H280" s="101">
        <f t="shared" si="152"/>
        <v>1</v>
      </c>
      <c r="I280" s="126"/>
      <c r="J280" s="126"/>
      <c r="K280" s="101"/>
      <c r="L280" s="126"/>
      <c r="M280" s="143"/>
      <c r="N280" s="126"/>
      <c r="O280" s="143"/>
      <c r="P280" s="143"/>
      <c r="Q280" s="106">
        <v>68354</v>
      </c>
      <c r="R280" s="126">
        <v>68354</v>
      </c>
      <c r="S280" s="235">
        <f>SUM(R280/Q280)</f>
        <v>1</v>
      </c>
      <c r="T280" s="143">
        <v>68354</v>
      </c>
      <c r="U280" s="50"/>
      <c r="V280" s="143"/>
      <c r="W280" s="50"/>
      <c r="X280" s="143"/>
    </row>
    <row r="281" spans="2:24">
      <c r="B281" s="34"/>
      <c r="C281" s="34"/>
      <c r="D281" s="69" t="s">
        <v>165</v>
      </c>
      <c r="E281" s="81" t="s">
        <v>106</v>
      </c>
      <c r="F281" s="96">
        <f t="shared" si="150"/>
        <v>408132</v>
      </c>
      <c r="G281" s="96">
        <f t="shared" si="151"/>
        <v>408528.48</v>
      </c>
      <c r="H281" s="101">
        <f t="shared" si="152"/>
        <v>1.0009714504131015</v>
      </c>
      <c r="I281" s="126"/>
      <c r="J281" s="126"/>
      <c r="K281" s="101"/>
      <c r="L281" s="126"/>
      <c r="M281" s="143"/>
      <c r="N281" s="126"/>
      <c r="O281" s="143"/>
      <c r="P281" s="143"/>
      <c r="Q281" s="106">
        <v>408132</v>
      </c>
      <c r="R281" s="126">
        <v>408528.48</v>
      </c>
      <c r="S281" s="235">
        <f>SUM(R281/Q281)</f>
        <v>1.0009714504131015</v>
      </c>
      <c r="T281" s="143">
        <v>408528.48</v>
      </c>
      <c r="U281" s="50"/>
      <c r="V281" s="143"/>
      <c r="W281" s="50"/>
      <c r="X281" s="143"/>
    </row>
    <row r="282" spans="2:24" hidden="1">
      <c r="B282" s="38">
        <v>926</v>
      </c>
      <c r="C282" s="38"/>
      <c r="D282" s="73"/>
      <c r="E282" s="91" t="s">
        <v>127</v>
      </c>
      <c r="F282" s="97">
        <f t="shared" si="126"/>
        <v>0</v>
      </c>
      <c r="G282" s="97">
        <f t="shared" si="127"/>
        <v>0</v>
      </c>
      <c r="H282" s="102" t="e">
        <f t="shared" si="120"/>
        <v>#DIV/0!</v>
      </c>
      <c r="I282" s="139">
        <f>SUM(I283)</f>
        <v>0</v>
      </c>
      <c r="J282" s="139">
        <f t="shared" ref="J282:X282" si="154">SUM(J283)</f>
        <v>0</v>
      </c>
      <c r="K282" s="102"/>
      <c r="L282" s="139">
        <f t="shared" si="154"/>
        <v>0</v>
      </c>
      <c r="M282" s="159">
        <f t="shared" si="154"/>
        <v>0</v>
      </c>
      <c r="N282" s="139">
        <f t="shared" si="154"/>
        <v>0</v>
      </c>
      <c r="O282" s="159">
        <f t="shared" si="154"/>
        <v>0</v>
      </c>
      <c r="P282" s="159">
        <f t="shared" si="154"/>
        <v>0</v>
      </c>
      <c r="Q282" s="120">
        <f t="shared" si="154"/>
        <v>0</v>
      </c>
      <c r="R282" s="139">
        <f t="shared" si="154"/>
        <v>0</v>
      </c>
      <c r="S282" s="236" t="e">
        <f t="shared" si="125"/>
        <v>#DIV/0!</v>
      </c>
      <c r="T282" s="159">
        <f t="shared" si="154"/>
        <v>0</v>
      </c>
      <c r="U282" s="62">
        <f t="shared" si="154"/>
        <v>0</v>
      </c>
      <c r="V282" s="159">
        <f t="shared" si="154"/>
        <v>0</v>
      </c>
      <c r="W282" s="62">
        <f t="shared" si="154"/>
        <v>0</v>
      </c>
      <c r="X282" s="159">
        <f t="shared" si="154"/>
        <v>0</v>
      </c>
    </row>
    <row r="283" spans="2:24" hidden="1">
      <c r="B283" s="37"/>
      <c r="C283" s="37">
        <v>92695</v>
      </c>
      <c r="D283" s="72"/>
      <c r="E283" s="82" t="s">
        <v>64</v>
      </c>
      <c r="F283" s="95">
        <f>SUM(F284:F284)</f>
        <v>0</v>
      </c>
      <c r="G283" s="95">
        <f>SUM(G284:G284)</f>
        <v>0</v>
      </c>
      <c r="H283" s="100" t="e">
        <f>SUM(H284:H284)</f>
        <v>#DIV/0!</v>
      </c>
      <c r="I283" s="95">
        <f>SUM(I284:I284)</f>
        <v>0</v>
      </c>
      <c r="J283" s="95">
        <f>SUM(J284:J284)</f>
        <v>0</v>
      </c>
      <c r="K283" s="100"/>
      <c r="L283" s="95">
        <f t="shared" ref="L283:R283" si="155">SUM(L284:L284)</f>
        <v>0</v>
      </c>
      <c r="M283" s="150">
        <f t="shared" si="155"/>
        <v>0</v>
      </c>
      <c r="N283" s="95">
        <f t="shared" si="155"/>
        <v>0</v>
      </c>
      <c r="O283" s="150">
        <f t="shared" si="155"/>
        <v>0</v>
      </c>
      <c r="P283" s="150">
        <f t="shared" si="155"/>
        <v>0</v>
      </c>
      <c r="Q283" s="114">
        <f t="shared" si="155"/>
        <v>0</v>
      </c>
      <c r="R283" s="95">
        <f t="shared" si="155"/>
        <v>0</v>
      </c>
      <c r="S283" s="234" t="e">
        <f t="shared" si="125"/>
        <v>#DIV/0!</v>
      </c>
      <c r="T283" s="150">
        <f>SUM(T284:T284)</f>
        <v>0</v>
      </c>
      <c r="U283" s="56">
        <f>SUM(U284:U284)</f>
        <v>0</v>
      </c>
      <c r="V283" s="150">
        <f>SUM(V284:V284)</f>
        <v>0</v>
      </c>
      <c r="W283" s="56">
        <f>SUM(W284:W284)</f>
        <v>0</v>
      </c>
      <c r="X283" s="150">
        <f>SUM(X284:X284)</f>
        <v>0</v>
      </c>
    </row>
    <row r="284" spans="2:24" hidden="1">
      <c r="B284" s="34"/>
      <c r="C284" s="34"/>
      <c r="D284" s="69" t="s">
        <v>102</v>
      </c>
      <c r="E284" s="81" t="s">
        <v>107</v>
      </c>
      <c r="F284" s="96">
        <f t="shared" si="126"/>
        <v>0</v>
      </c>
      <c r="G284" s="96">
        <f t="shared" si="127"/>
        <v>0</v>
      </c>
      <c r="H284" s="101" t="e">
        <f t="shared" si="120"/>
        <v>#DIV/0!</v>
      </c>
      <c r="I284" s="126">
        <v>0</v>
      </c>
      <c r="J284" s="126"/>
      <c r="K284" s="101"/>
      <c r="L284" s="126"/>
      <c r="M284" s="143"/>
      <c r="N284" s="126"/>
      <c r="O284" s="143"/>
      <c r="P284" s="143"/>
      <c r="Q284" s="106"/>
      <c r="R284" s="126"/>
      <c r="S284" s="235" t="e">
        <f t="shared" si="125"/>
        <v>#DIV/0!</v>
      </c>
      <c r="T284" s="143"/>
      <c r="U284" s="50"/>
      <c r="V284" s="143"/>
      <c r="W284" s="50"/>
      <c r="X284" s="143"/>
    </row>
    <row r="285" spans="2:24" ht="15" customHeight="1" thickBot="1">
      <c r="B285" s="161"/>
      <c r="C285" s="161"/>
      <c r="D285" s="161"/>
      <c r="E285" s="162" t="s">
        <v>84</v>
      </c>
      <c r="F285" s="163">
        <f>SUM(I285+Q285)</f>
        <v>83383474.599999994</v>
      </c>
      <c r="G285" s="163">
        <f>SUM(J285+R285)</f>
        <v>81638447.50000003</v>
      </c>
      <c r="H285" s="164">
        <f t="shared" si="120"/>
        <v>0.97907226691654359</v>
      </c>
      <c r="I285" s="163">
        <f>SUM(I282+I271+I239+I222+I176+I170+I115+I102+I94+I80+I69+I55+I44+I19+I16+I13+I8+I91+I255+I40)</f>
        <v>77118954.599999994</v>
      </c>
      <c r="J285" s="163">
        <f>SUM(J282+J271+J239+J222+J176+J170+J115+J102+J94+J80+J69+J55+J44+J19+J16+J13+J8+J91+J255+J40)</f>
        <v>76167365.960000023</v>
      </c>
      <c r="K285" s="173">
        <f>SUM(J285/I285)</f>
        <v>0.98766076842021955</v>
      </c>
      <c r="L285" s="163">
        <f t="shared" ref="L285:R285" si="156">SUM(L282+L271+L239+L222+L176+L170+L115+L102+L94+L80+L69+L55+L44+L19+L16+L13+L8+L255+L91+L40)</f>
        <v>2772166.04</v>
      </c>
      <c r="M285" s="163">
        <f t="shared" si="156"/>
        <v>172147.32</v>
      </c>
      <c r="N285" s="163">
        <f t="shared" si="156"/>
        <v>10343993.279999999</v>
      </c>
      <c r="O285" s="165">
        <f t="shared" si="156"/>
        <v>23503.5</v>
      </c>
      <c r="P285" s="163">
        <f t="shared" si="156"/>
        <v>53511.25</v>
      </c>
      <c r="Q285" s="163">
        <f t="shared" si="156"/>
        <v>6264520</v>
      </c>
      <c r="R285" s="163">
        <f t="shared" si="156"/>
        <v>5471081.54</v>
      </c>
      <c r="S285" s="241">
        <f t="shared" si="125"/>
        <v>0.87334409340220798</v>
      </c>
      <c r="T285" s="165">
        <f>SUM(T282+T271+T239+T222+T176+T170+T115+T102+T94+T80+T69+T55+T44+T19+T16+T13+T8+T255+T91+T40)</f>
        <v>1248032.94</v>
      </c>
      <c r="U285" s="165">
        <f>SUM(U282+U271+U239+U222+U176+U170+U115+U102+U94+U80+U69+U55+U44+U19+U16+U13+U8+U255+U91+U40)</f>
        <v>0</v>
      </c>
      <c r="V285" s="165">
        <f>SUM(V282+V271+V239+V222+V176+V170+V115+V102+V94+V80+V69+V55+V44+V19+V16+V13+V8+V255+V91+V40)</f>
        <v>9000</v>
      </c>
      <c r="W285" s="165">
        <f>SUM(W282+W271+W239+W222+W176+W170+W115+W102+W94+W80+W69+W55+W44+W19+W16+W13+W8+W255+W91+W40)</f>
        <v>0</v>
      </c>
      <c r="X285" s="165">
        <f>SUM(X282+X271+X239+X222+X176+X170+X115+X102+X94+X80+X69+X55+X44+X19+X16+X13+X8+X255+X91+X40)</f>
        <v>33515.83</v>
      </c>
    </row>
    <row r="286" spans="2:24">
      <c r="B286" s="166"/>
      <c r="C286" s="166"/>
      <c r="D286" s="166"/>
      <c r="E286" s="167" t="s">
        <v>98</v>
      </c>
      <c r="F286" s="168">
        <f>SUM(F287:F288)</f>
        <v>6817016</v>
      </c>
      <c r="G286" s="168">
        <f>SUM(G287:G288)</f>
        <v>6817016.1899999995</v>
      </c>
      <c r="H286" s="169">
        <f t="shared" si="120"/>
        <v>1.0000000278714323</v>
      </c>
      <c r="I286" s="167"/>
      <c r="J286" s="167"/>
      <c r="K286" s="169"/>
      <c r="L286" s="167"/>
      <c r="M286" s="170"/>
      <c r="N286" s="167"/>
      <c r="O286" s="170"/>
      <c r="P286" s="170"/>
      <c r="Q286" s="172"/>
      <c r="R286" s="167"/>
      <c r="S286" s="242"/>
      <c r="T286" s="170"/>
      <c r="U286" s="171"/>
      <c r="V286" s="170"/>
      <c r="W286" s="171"/>
      <c r="X286" s="170"/>
    </row>
    <row r="287" spans="2:24">
      <c r="B287" s="46"/>
      <c r="C287" s="46"/>
      <c r="D287" s="76">
        <v>950</v>
      </c>
      <c r="E287" s="46" t="s">
        <v>110</v>
      </c>
      <c r="F287" s="96">
        <v>868988</v>
      </c>
      <c r="G287" s="96">
        <v>868988.19</v>
      </c>
      <c r="H287" s="101">
        <f t="shared" si="120"/>
        <v>1.0000002186451367</v>
      </c>
      <c r="I287" s="126"/>
      <c r="J287" s="126"/>
      <c r="K287" s="101"/>
      <c r="L287" s="126"/>
      <c r="M287" s="143"/>
      <c r="N287" s="126"/>
      <c r="O287" s="143"/>
      <c r="P287" s="143"/>
      <c r="Q287" s="106"/>
      <c r="R287" s="126"/>
      <c r="S287" s="235"/>
      <c r="T287" s="143"/>
      <c r="U287" s="50"/>
      <c r="V287" s="143"/>
      <c r="W287" s="50"/>
      <c r="X287" s="143"/>
    </row>
    <row r="288" spans="2:24">
      <c r="B288" s="46"/>
      <c r="C288" s="46"/>
      <c r="D288" s="76">
        <v>952</v>
      </c>
      <c r="E288" s="46" t="s">
        <v>100</v>
      </c>
      <c r="F288" s="96">
        <v>5948028</v>
      </c>
      <c r="G288" s="96">
        <v>5948028</v>
      </c>
      <c r="H288" s="101">
        <f t="shared" si="120"/>
        <v>1</v>
      </c>
      <c r="I288" s="126"/>
      <c r="J288" s="126"/>
      <c r="K288" s="101"/>
      <c r="L288" s="126"/>
      <c r="M288" s="143"/>
      <c r="N288" s="126"/>
      <c r="O288" s="143"/>
      <c r="P288" s="143"/>
      <c r="Q288" s="106"/>
      <c r="R288" s="126"/>
      <c r="S288" s="235"/>
      <c r="T288" s="143"/>
      <c r="U288" s="50"/>
      <c r="V288" s="143"/>
      <c r="W288" s="50"/>
      <c r="X288" s="143"/>
    </row>
    <row r="289" spans="2:24" ht="13.5" thickBot="1">
      <c r="B289" s="47"/>
      <c r="C289" s="47"/>
      <c r="D289" s="47"/>
      <c r="E289" s="92" t="s">
        <v>99</v>
      </c>
      <c r="F289" s="98">
        <f>SUM(F285+F286)</f>
        <v>90200490.599999994</v>
      </c>
      <c r="G289" s="98">
        <f>SUM(G285+G286)</f>
        <v>88455463.690000027</v>
      </c>
      <c r="H289" s="103">
        <f t="shared" si="120"/>
        <v>0.98065390888239845</v>
      </c>
      <c r="I289" s="92">
        <f>SUM(I285)</f>
        <v>77118954.599999994</v>
      </c>
      <c r="J289" s="92">
        <f>SUM(J285)</f>
        <v>76167365.960000023</v>
      </c>
      <c r="K289" s="103">
        <f t="shared" si="123"/>
        <v>0.98766076842021955</v>
      </c>
      <c r="L289" s="92">
        <f t="shared" ref="L289:R289" si="157">SUM(L285)</f>
        <v>2772166.04</v>
      </c>
      <c r="M289" s="160">
        <f t="shared" si="157"/>
        <v>172147.32</v>
      </c>
      <c r="N289" s="92">
        <f t="shared" si="157"/>
        <v>10343993.279999999</v>
      </c>
      <c r="O289" s="160">
        <f t="shared" si="157"/>
        <v>23503.5</v>
      </c>
      <c r="P289" s="160">
        <f t="shared" si="157"/>
        <v>53511.25</v>
      </c>
      <c r="Q289" s="121">
        <f>SUM(Q285)</f>
        <v>6264520</v>
      </c>
      <c r="R289" s="92">
        <f t="shared" si="157"/>
        <v>5471081.54</v>
      </c>
      <c r="S289" s="243">
        <f t="shared" si="125"/>
        <v>0.87334409340220798</v>
      </c>
      <c r="T289" s="160">
        <f>SUM(T285)</f>
        <v>1248032.94</v>
      </c>
      <c r="U289" s="63">
        <f>SUM(U285)</f>
        <v>0</v>
      </c>
      <c r="V289" s="160">
        <f>SUM(V285)</f>
        <v>9000</v>
      </c>
      <c r="W289" s="63">
        <f>SUM(W285)</f>
        <v>0</v>
      </c>
      <c r="X289" s="160">
        <f>SUM(X285)</f>
        <v>33515.83</v>
      </c>
    </row>
    <row r="290" spans="2:24" ht="42.75" customHeight="1"/>
    <row r="291" spans="2:24">
      <c r="E291" s="3"/>
    </row>
    <row r="293" spans="2:24">
      <c r="E293" s="3"/>
    </row>
  </sheetData>
  <mergeCells count="15">
    <mergeCell ref="B1:X1"/>
    <mergeCell ref="B2:X2"/>
    <mergeCell ref="H3:H6"/>
    <mergeCell ref="B3:B6"/>
    <mergeCell ref="C3:C6"/>
    <mergeCell ref="D3:D6"/>
    <mergeCell ref="E3:E6"/>
    <mergeCell ref="F3:F6"/>
    <mergeCell ref="G3:G6"/>
    <mergeCell ref="I5:L5"/>
    <mergeCell ref="I4:L4"/>
    <mergeCell ref="M5:P5"/>
    <mergeCell ref="U5:X5"/>
    <mergeCell ref="Q5:T5"/>
    <mergeCell ref="Q4:T4"/>
  </mergeCells>
  <phoneticPr fontId="26" type="noConversion"/>
  <pageMargins left="3.937007874015748E-2" right="3.937007874015748E-2" top="0.35433070866141736" bottom="0.35433070866141736" header="0.31496062992125984" footer="0.31496062992125984"/>
  <pageSetup paperSize="9" scale="61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Bartosik</dc:creator>
  <cp:lastModifiedBy>user</cp:lastModifiedBy>
  <cp:lastPrinted>2018-03-16T06:51:37Z</cp:lastPrinted>
  <dcterms:created xsi:type="dcterms:W3CDTF">2010-08-05T11:40:45Z</dcterms:created>
  <dcterms:modified xsi:type="dcterms:W3CDTF">2018-04-06T09:48:53Z</dcterms:modified>
</cp:coreProperties>
</file>