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Szymczak\Desktop\uchwały 30 czerwca\"/>
    </mc:Choice>
  </mc:AlternateContent>
  <bookViews>
    <workbookView xWindow="0" yWindow="0" windowWidth="24000" windowHeight="9735"/>
  </bookViews>
  <sheets>
    <sheet name="Arkusz1 (2)" sheetId="4" r:id="rId1"/>
    <sheet name="Arkusz1" sheetId="1" r:id="rId2"/>
    <sheet name="Arkusz2" sheetId="2" r:id="rId3"/>
    <sheet name="Arkusz3" sheetId="3" r:id="rId4"/>
  </sheets>
  <calcPr calcId="152511"/>
</workbook>
</file>

<file path=xl/calcChain.xml><?xml version="1.0" encoding="utf-8"?>
<calcChain xmlns="http://schemas.openxmlformats.org/spreadsheetml/2006/main">
  <c r="K25" i="4" l="1"/>
  <c r="E39" i="4" l="1"/>
  <c r="K20" i="4" l="1"/>
  <c r="F20" i="4"/>
  <c r="K40" i="4"/>
  <c r="K21" i="4"/>
  <c r="K19" i="4"/>
  <c r="K14" i="4"/>
  <c r="K13" i="4"/>
  <c r="K12" i="4"/>
  <c r="K46" i="4"/>
  <c r="K43" i="4"/>
  <c r="K48" i="4"/>
  <c r="E28" i="4" l="1"/>
  <c r="E40" i="4" l="1"/>
  <c r="E25" i="4" l="1"/>
  <c r="G53" i="4" l="1"/>
  <c r="H53" i="4"/>
  <c r="I53" i="4"/>
  <c r="J53" i="4"/>
  <c r="E31" i="4"/>
  <c r="E32" i="4" l="1"/>
  <c r="K36" i="4"/>
  <c r="E24" i="4"/>
  <c r="E23" i="4" l="1"/>
  <c r="K26" i="4"/>
  <c r="K30" i="4" l="1"/>
  <c r="E48" i="4" l="1"/>
  <c r="K37" i="4"/>
  <c r="E38" i="4"/>
  <c r="E34" i="4"/>
  <c r="E22" i="4"/>
  <c r="E21" i="4"/>
  <c r="E35" i="4" l="1"/>
  <c r="E37" i="4" l="1"/>
  <c r="E27" i="4" l="1"/>
  <c r="K50" i="4"/>
  <c r="E51" i="4"/>
  <c r="E20" i="4" l="1"/>
  <c r="E44" i="4" l="1"/>
  <c r="E19" i="4" l="1"/>
  <c r="K15" i="4"/>
  <c r="K53" i="4" s="1"/>
  <c r="F15" i="4" l="1"/>
  <c r="F53" i="4" s="1"/>
  <c r="L15" i="4"/>
  <c r="L53" i="4" s="1"/>
  <c r="E26" i="4"/>
  <c r="E49" i="4" l="1"/>
  <c r="E47" i="4" l="1"/>
  <c r="E43" i="4" l="1"/>
  <c r="E50" i="4" l="1"/>
  <c r="E42" i="4"/>
  <c r="E30" i="4" l="1"/>
  <c r="E18" i="4"/>
  <c r="E17" i="4"/>
  <c r="E16" i="4"/>
  <c r="E33" i="4" l="1"/>
  <c r="E15" i="4"/>
  <c r="E14" i="4" l="1"/>
  <c r="E36" i="4" l="1"/>
  <c r="E13" i="4" l="1"/>
  <c r="E46" i="4" l="1"/>
  <c r="E29" i="4"/>
  <c r="E45" i="4" l="1"/>
  <c r="E12" i="4" l="1"/>
  <c r="E52" i="4" l="1"/>
  <c r="E41" i="4" l="1"/>
  <c r="E53" i="4" s="1"/>
  <c r="I13" i="1" l="1"/>
  <c r="F26" i="1" l="1"/>
  <c r="G26" i="1"/>
  <c r="H26" i="1"/>
  <c r="K26" i="1"/>
  <c r="D26" i="1"/>
  <c r="I25" i="1"/>
  <c r="I23" i="1"/>
  <c r="I24" i="1"/>
  <c r="I20" i="1"/>
  <c r="I21" i="1"/>
  <c r="I22" i="1"/>
  <c r="I18" i="1"/>
  <c r="J8" i="1"/>
  <c r="E26" i="1" s="1"/>
  <c r="I16" i="1"/>
  <c r="I14" i="1"/>
  <c r="I15" i="1"/>
  <c r="I19" i="1"/>
  <c r="J26" i="1" l="1"/>
  <c r="I8" i="1"/>
  <c r="I26" i="1" s="1"/>
</calcChain>
</file>

<file path=xl/sharedStrings.xml><?xml version="1.0" encoding="utf-8"?>
<sst xmlns="http://schemas.openxmlformats.org/spreadsheetml/2006/main" count="218" uniqueCount="140">
  <si>
    <t>klasyfikacja budżetowa/realizujący zadanie</t>
  </si>
  <si>
    <t>wyszczególnienie</t>
  </si>
  <si>
    <t>rok rozpoczęcia/planowany termin zakończenia</t>
  </si>
  <si>
    <t>z tego:</t>
  </si>
  <si>
    <t>pomoc finansowa j.s.t.</t>
  </si>
  <si>
    <t>środki budżetu państwa</t>
  </si>
  <si>
    <t>środki z funduszy celowych</t>
  </si>
  <si>
    <t>środki z Unii Europejskiej</t>
  </si>
  <si>
    <t>dochody dotyczace porozumień z j.s.t.</t>
  </si>
  <si>
    <t>darowizny</t>
  </si>
  <si>
    <t>1. Poprawa dostępnosci komunikacyjnej województwa łódzkiego poprzez przebudowę infrastruktury transportowej Północ-Południe w powiecie zduńskowolskim i łaskim</t>
  </si>
  <si>
    <t>2006 / 2012</t>
  </si>
  <si>
    <t>środki własne</t>
  </si>
  <si>
    <t>1. Infrastruktura Regionalnego Systemu Informacji Przestrzennej Województwa Łódzkiego</t>
  </si>
  <si>
    <t>2007 / 2013</t>
  </si>
  <si>
    <r>
      <rPr>
        <b/>
        <sz val="9"/>
        <color theme="1"/>
        <rFont val="Arial"/>
        <family val="2"/>
        <charset val="238"/>
      </rPr>
      <t>dz.600</t>
    </r>
    <r>
      <rPr>
        <sz val="9"/>
        <color theme="1"/>
        <rFont val="Arial"/>
        <family val="2"/>
        <charset val="238"/>
      </rPr>
      <t xml:space="preserve">- Transport i łączność </t>
    </r>
    <r>
      <rPr>
        <b/>
        <sz val="9"/>
        <color theme="1"/>
        <rFont val="Arial"/>
        <family val="2"/>
        <charset val="238"/>
      </rPr>
      <t>rozdz.60014 -</t>
    </r>
    <r>
      <rPr>
        <sz val="9"/>
        <color theme="1"/>
        <rFont val="Arial"/>
        <family val="2"/>
        <charset val="238"/>
      </rPr>
      <t xml:space="preserve"> Drogi publiczne powiatowe                                        Powiat Zduńskowolski </t>
    </r>
  </si>
  <si>
    <r>
      <rPr>
        <b/>
        <sz val="9"/>
        <color theme="1"/>
        <rFont val="Arial"/>
        <family val="2"/>
        <charset val="238"/>
      </rPr>
      <t>dz.600-</t>
    </r>
    <r>
      <rPr>
        <sz val="9"/>
        <color theme="1"/>
        <rFont val="Arial"/>
        <family val="2"/>
        <charset val="238"/>
      </rPr>
      <t xml:space="preserve"> Transport i łączność </t>
    </r>
    <r>
      <rPr>
        <b/>
        <sz val="9"/>
        <color theme="1"/>
        <rFont val="Arial"/>
        <family val="2"/>
        <charset val="238"/>
      </rPr>
      <t>rozdz.60014 -</t>
    </r>
    <r>
      <rPr>
        <sz val="9"/>
        <color theme="1"/>
        <rFont val="Arial"/>
        <family val="2"/>
        <charset val="238"/>
      </rPr>
      <t xml:space="preserve"> Drogi publiczne powiatowe                                        Powiat Zduńskowolski </t>
    </r>
  </si>
  <si>
    <r>
      <rPr>
        <b/>
        <sz val="9"/>
        <color theme="1"/>
        <rFont val="Arial"/>
        <family val="2"/>
        <charset val="238"/>
      </rPr>
      <t xml:space="preserve">dz.600- </t>
    </r>
    <r>
      <rPr>
        <sz val="9"/>
        <color theme="1"/>
        <rFont val="Arial"/>
        <family val="2"/>
        <charset val="238"/>
      </rPr>
      <t xml:space="preserve">Transport i łączność </t>
    </r>
    <r>
      <rPr>
        <b/>
        <sz val="9"/>
        <color theme="1"/>
        <rFont val="Arial"/>
        <family val="2"/>
        <charset val="238"/>
      </rPr>
      <t>rozdz.60014 -</t>
    </r>
    <r>
      <rPr>
        <sz val="9"/>
        <color theme="1"/>
        <rFont val="Arial"/>
        <family val="2"/>
        <charset val="238"/>
      </rPr>
      <t xml:space="preserve"> Drogi publiczne powiatowe                                        Powiat Zduńskowolski </t>
    </r>
  </si>
  <si>
    <r>
      <rPr>
        <b/>
        <sz val="9"/>
        <color theme="1"/>
        <rFont val="Arial"/>
        <family val="2"/>
        <charset val="238"/>
      </rPr>
      <t>dz.710</t>
    </r>
    <r>
      <rPr>
        <sz val="9"/>
        <color theme="1"/>
        <rFont val="Arial"/>
        <family val="2"/>
        <charset val="238"/>
      </rPr>
      <t xml:space="preserve">- Działalność usługowa </t>
    </r>
    <r>
      <rPr>
        <b/>
        <sz val="9"/>
        <color theme="1"/>
        <rFont val="Arial"/>
        <family val="2"/>
        <charset val="238"/>
      </rPr>
      <t xml:space="preserve">rozdz.71095 </t>
    </r>
    <r>
      <rPr>
        <sz val="9"/>
        <color theme="1"/>
        <rFont val="Arial"/>
        <family val="2"/>
        <charset val="238"/>
      </rPr>
      <t xml:space="preserve">- Pozostała działalność                                        Powiat Zduńskowolski </t>
    </r>
  </si>
  <si>
    <r>
      <rPr>
        <b/>
        <sz val="9"/>
        <color theme="1"/>
        <rFont val="Arial"/>
        <family val="2"/>
        <charset val="238"/>
      </rPr>
      <t>dz. 750</t>
    </r>
    <r>
      <rPr>
        <sz val="9"/>
        <color theme="1"/>
        <rFont val="Arial"/>
        <family val="2"/>
        <charset val="238"/>
      </rPr>
      <t xml:space="preserve"> Administracja publiczna </t>
    </r>
    <r>
      <rPr>
        <b/>
        <sz val="9"/>
        <color theme="1"/>
        <rFont val="Arial"/>
        <family val="2"/>
        <charset val="238"/>
      </rPr>
      <t xml:space="preserve">rozdz. 75020 </t>
    </r>
    <r>
      <rPr>
        <sz val="9"/>
        <color theme="1"/>
        <rFont val="Arial"/>
        <family val="2"/>
        <charset val="238"/>
      </rPr>
      <t>Starostwa powiatowe       Powiat Zduńskowolski</t>
    </r>
  </si>
  <si>
    <r>
      <rPr>
        <b/>
        <sz val="9"/>
        <color theme="1"/>
        <rFont val="Arial"/>
        <family val="2"/>
        <charset val="238"/>
      </rPr>
      <t>dz. 801</t>
    </r>
    <r>
      <rPr>
        <sz val="9"/>
        <color theme="1"/>
        <rFont val="Arial"/>
        <family val="2"/>
        <charset val="238"/>
      </rPr>
      <t xml:space="preserve"> -Oświata i wychowanie </t>
    </r>
    <r>
      <rPr>
        <b/>
        <sz val="9"/>
        <color theme="1"/>
        <rFont val="Arial"/>
        <family val="2"/>
        <charset val="238"/>
      </rPr>
      <t>rozdz.80195</t>
    </r>
    <r>
      <rPr>
        <sz val="9"/>
        <color theme="1"/>
        <rFont val="Arial"/>
        <family val="2"/>
        <charset val="238"/>
      </rPr>
      <t xml:space="preserve"> - Pozostała działalność Powiat Zduńskowolski</t>
    </r>
  </si>
  <si>
    <r>
      <rPr>
        <b/>
        <sz val="9"/>
        <color theme="1"/>
        <rFont val="Arial"/>
        <family val="2"/>
        <charset val="238"/>
      </rPr>
      <t>dz. 851</t>
    </r>
    <r>
      <rPr>
        <sz val="9"/>
        <color theme="1"/>
        <rFont val="Arial"/>
        <family val="2"/>
        <charset val="238"/>
      </rPr>
      <t xml:space="preserve"> -Ochrona zdrowia </t>
    </r>
    <r>
      <rPr>
        <b/>
        <sz val="9"/>
        <color theme="1"/>
        <rFont val="Arial"/>
        <family val="2"/>
        <charset val="238"/>
      </rPr>
      <t>rozdz.85111</t>
    </r>
    <r>
      <rPr>
        <sz val="9"/>
        <color theme="1"/>
        <rFont val="Arial"/>
        <family val="2"/>
        <charset val="238"/>
      </rPr>
      <t xml:space="preserve"> - Szpitale ogólne  Powiat Zduńskowolski</t>
    </r>
  </si>
  <si>
    <t>OGÓŁEM</t>
  </si>
  <si>
    <t xml:space="preserve">RADY POWIATU ZDUŃSKOWOLSKIEGO  </t>
  </si>
  <si>
    <t>1. Zakup sprzętu kwaterunkowego i gospodarczego, uzbrojenia, techniki specjalnej, informatycznego, elektronicznego i łączności, szkoleniowego, transportowego oraz medycznego</t>
  </si>
  <si>
    <t>2008 /2014</t>
  </si>
  <si>
    <r>
      <rPr>
        <b/>
        <sz val="9"/>
        <color theme="1"/>
        <rFont val="Arial"/>
        <family val="2"/>
        <charset val="238"/>
      </rPr>
      <t>dz.600</t>
    </r>
    <r>
      <rPr>
        <sz val="9"/>
        <color theme="1"/>
        <rFont val="Arial"/>
        <family val="2"/>
        <charset val="238"/>
      </rPr>
      <t xml:space="preserve">- Transport i łączność </t>
    </r>
    <r>
      <rPr>
        <b/>
        <sz val="9"/>
        <color theme="1"/>
        <rFont val="Arial"/>
        <family val="2"/>
        <charset val="238"/>
      </rPr>
      <t>rozdz.60014</t>
    </r>
    <r>
      <rPr>
        <sz val="9"/>
        <color theme="1"/>
        <rFont val="Arial"/>
        <family val="2"/>
        <charset val="238"/>
      </rPr>
      <t xml:space="preserve"> - Drogi publiczne powiatowe                                        Powiat Zduńskowolski -lider projektu pozostali partnerzy: Powiat Łaski, Miasto Zduńska Wola, Gmina Zapolice, Gmina Zduńska Wola, Gmina Widawa</t>
    </r>
  </si>
  <si>
    <t>ZAŁĄCZNIK NR 4</t>
  </si>
  <si>
    <t>do UCHWAŁY NR ………………………….</t>
  </si>
  <si>
    <t>z dnia …………………………………………</t>
  </si>
  <si>
    <t>nakłady planowane w 2012 roku</t>
  </si>
  <si>
    <t>2. Przebudowa ulicy Karsznickiej - droga powiatowa w Zduńskiej Woli</t>
  </si>
  <si>
    <t>3. Przebudowa ciągu komunikacyjnego Wiejska - Kacza - Prosta</t>
  </si>
  <si>
    <t>4. Rozbudowa ulicy Zielonej na odcinku od ul. Dąbrowskiego do ul. Kilińskiego</t>
  </si>
  <si>
    <t>2012 / 2012</t>
  </si>
  <si>
    <t xml:space="preserve">2012 / 2012 </t>
  </si>
  <si>
    <t>5. Przebudowa drogi gminnej Ostrówek - Karsznice odcinek od skrzyżowania z drogą krajową nr 13 w m. Ostrówek do skrzyżowania z ul. Kolejową w m. Karsznice - Etap I od km 0+025  do km 0+960,12''</t>
  </si>
  <si>
    <t>2. Zakup zestawów komputerowych na potrzeby Starostwa Powiatowego</t>
  </si>
  <si>
    <r>
      <rPr>
        <b/>
        <sz val="9"/>
        <color theme="1"/>
        <rFont val="Arial"/>
        <family val="2"/>
        <charset val="238"/>
      </rPr>
      <t>dz.754-</t>
    </r>
    <r>
      <rPr>
        <sz val="9"/>
        <color theme="1"/>
        <rFont val="Arial"/>
        <family val="2"/>
        <charset val="238"/>
      </rPr>
      <t xml:space="preserve"> Bezpieczeństwo publiczne i ochrona przeciwpozarowa                    </t>
    </r>
    <r>
      <rPr>
        <b/>
        <sz val="9"/>
        <color theme="1"/>
        <rFont val="Arial"/>
        <family val="2"/>
        <charset val="238"/>
      </rPr>
      <t>rozdz. 75411-</t>
    </r>
    <r>
      <rPr>
        <sz val="9"/>
        <color theme="1"/>
        <rFont val="Arial"/>
        <family val="2"/>
        <charset val="238"/>
      </rPr>
      <t xml:space="preserve"> Komendy powiatowe Państwowej Straży Pożarnej Komenda Powiatowa Państwowej Straży Pożarnej</t>
    </r>
  </si>
  <si>
    <r>
      <rPr>
        <b/>
        <sz val="9"/>
        <color theme="1"/>
        <rFont val="Arial"/>
        <family val="2"/>
        <charset val="238"/>
      </rPr>
      <t>dz. 754-</t>
    </r>
    <r>
      <rPr>
        <sz val="9"/>
        <color theme="1"/>
        <rFont val="Arial"/>
        <family val="2"/>
        <charset val="238"/>
      </rPr>
      <t xml:space="preserve"> Bezpieczeństwo publiczne i ochrona przeciwpożarowa                  </t>
    </r>
    <r>
      <rPr>
        <b/>
        <sz val="9"/>
        <color theme="1"/>
        <rFont val="Arial"/>
        <family val="2"/>
        <charset val="238"/>
      </rPr>
      <t>rozdz. 75495-</t>
    </r>
    <r>
      <rPr>
        <sz val="9"/>
        <color theme="1"/>
        <rFont val="Arial"/>
        <family val="2"/>
        <charset val="238"/>
      </rPr>
      <t xml:space="preserve"> Pozostała działalność</t>
    </r>
  </si>
  <si>
    <t>Obnizenie zużycia energii w budynkach użytecznosci publicznej powiatu zduńskowolskiego, z tego: 1.Termomodernizacja budynków szkół ponadgimnazjalnychprowadzących kształcenie zawodowe w Zduńskiej Woli</t>
  </si>
  <si>
    <r>
      <rPr>
        <b/>
        <sz val="9"/>
        <color theme="1"/>
        <rFont val="Arial"/>
        <family val="2"/>
        <charset val="238"/>
      </rPr>
      <t xml:space="preserve">dz. 854- </t>
    </r>
    <r>
      <rPr>
        <sz val="9"/>
        <color theme="1"/>
        <rFont val="Arial"/>
        <family val="2"/>
        <charset val="238"/>
      </rPr>
      <t xml:space="preserve">Edukacyjna opieka wychowawcza                                                      </t>
    </r>
    <r>
      <rPr>
        <b/>
        <sz val="9"/>
        <color theme="1"/>
        <rFont val="Arial"/>
        <family val="2"/>
        <charset val="238"/>
      </rPr>
      <t xml:space="preserve">rozdz. 85495- </t>
    </r>
    <r>
      <rPr>
        <sz val="9"/>
        <color theme="1"/>
        <rFont val="Arial"/>
        <family val="2"/>
        <charset val="238"/>
      </rPr>
      <t>Pozostała działalność                                      Powiat Zduńskowolski</t>
    </r>
  </si>
  <si>
    <t>1. Budowa sceny letniej i zimowej na terenie PMOS w Zduńskiej Woli</t>
  </si>
  <si>
    <t>2. Budowa letniej sceny artystycznej na terenie PMOS w Zduńskiej Woli</t>
  </si>
  <si>
    <r>
      <rPr>
        <b/>
        <sz val="9"/>
        <color theme="1"/>
        <rFont val="Arial"/>
        <family val="2"/>
        <charset val="238"/>
      </rPr>
      <t>dz. 900-</t>
    </r>
    <r>
      <rPr>
        <sz val="9"/>
        <color theme="1"/>
        <rFont val="Arial"/>
        <family val="2"/>
        <charset val="238"/>
      </rPr>
      <t xml:space="preserve"> Gospodarka komunalna i ochrona środowiska                                </t>
    </r>
    <r>
      <rPr>
        <b/>
        <sz val="9"/>
        <color theme="1"/>
        <rFont val="Arial"/>
        <family val="2"/>
        <charset val="238"/>
      </rPr>
      <t xml:space="preserve"> rozdz. 90095-</t>
    </r>
    <r>
      <rPr>
        <sz val="9"/>
        <color theme="1"/>
        <rFont val="Arial"/>
        <family val="2"/>
        <charset val="238"/>
      </rPr>
      <t xml:space="preserve"> Pozostała działalność</t>
    </r>
  </si>
  <si>
    <t>1. Program zarządzania energią w budynkach użyteczności publicznej Powiatu Zduńskowolskiego</t>
  </si>
  <si>
    <t>1. Zakup i montaż centrali telefonicznej na potrzeby Starostwa Powiatowego</t>
  </si>
  <si>
    <t>1. Dofinansowanie budowy parkingu dla Komendy Powiatowej Policji w Zduńskiej Woli</t>
  </si>
  <si>
    <t>1. Dotacja dla SPZOZ w Zduńskiej Woli na wykonanie dokumentacji technicznej na zadanie "Przebudowa i rozbudowa SPZOZ"</t>
  </si>
  <si>
    <t xml:space="preserve">2. Dotacja dla SPZOZ w Zduńskiej Woli na informatyzację </t>
  </si>
  <si>
    <t xml:space="preserve">3. Dotacja dla SPZOZ w Zduńskiej Woli na zakup aparatu RTG </t>
  </si>
  <si>
    <t>PLAN NAKŁADÓW INWESTYCYJNYCH NA ROK 2012</t>
  </si>
  <si>
    <t>6. Droga powiatowa Nr 3715 E o długości 5 000 mb na odcinku od drogi wojewódzkiej Nr 473 do granicy lasu (ul. Przedmieście Grabowiny) oraz na odcinku od skrzyżowania przy szkole podstawowej do skrzyżowania przy OSP w m. Prusinowice - Borki Prusinowskie</t>
  </si>
  <si>
    <t>Rady Powiatu Zduńskowolskiego</t>
  </si>
  <si>
    <t>Załącznik Nr 4</t>
  </si>
  <si>
    <t>2012 / 2016</t>
  </si>
  <si>
    <t>środki, o których mowa w art.. 5 ust. 1 pkt 2 i 3 ustawy o finansach publicznych</t>
  </si>
  <si>
    <t>2013 / 2016</t>
  </si>
  <si>
    <t>2015 / 2016</t>
  </si>
  <si>
    <t>2015 / 2018</t>
  </si>
  <si>
    <r>
      <rPr>
        <b/>
        <sz val="9"/>
        <rFont val="Arial"/>
        <family val="2"/>
        <charset val="238"/>
      </rPr>
      <t>dz. 801</t>
    </r>
    <r>
      <rPr>
        <sz val="9"/>
        <rFont val="Arial"/>
        <family val="2"/>
        <charset val="238"/>
      </rPr>
      <t xml:space="preserve"> -Oświata i wychowanie </t>
    </r>
    <r>
      <rPr>
        <b/>
        <sz val="9"/>
        <rFont val="Arial"/>
        <family val="2"/>
        <charset val="238"/>
      </rPr>
      <t>rozdz. 80120</t>
    </r>
    <r>
      <rPr>
        <sz val="9"/>
        <rFont val="Arial"/>
        <family val="2"/>
        <charset val="238"/>
      </rPr>
      <t xml:space="preserve"> - Licea ogólnokształcące                                   Powiat Zduńskowolski</t>
    </r>
  </si>
  <si>
    <t>2016 / 2016</t>
  </si>
  <si>
    <t>7. Przebudowa drogi powiatowej Nr 1762E na odcinku Wojsławice- Wiktorów- 300 mb</t>
  </si>
  <si>
    <t>1. Objęcie udziałów Zduńskowolskiego Szpitala Powiatowego Spółka z o.o.</t>
  </si>
  <si>
    <t>2016 / 2018</t>
  </si>
  <si>
    <t>1. Zakup i objęcie akcji Łódzkiej Agencji Rozwoju Regionalnego S.A. z siedzibą w Łodzi</t>
  </si>
  <si>
    <t>1. Zakup zestawu komputerowego                         z oprogramowaniem</t>
  </si>
  <si>
    <t>1. Przebudowa drogi powiatowej Nr 4917E Rembieszów-Branica- Ptaszkowice do granic powiatu- Odcinek 2 Branica- Ptaszkowice</t>
  </si>
  <si>
    <r>
      <rPr>
        <b/>
        <sz val="9"/>
        <rFont val="Arial"/>
        <family val="2"/>
        <charset val="238"/>
      </rPr>
      <t>dz. 750</t>
    </r>
    <r>
      <rPr>
        <sz val="9"/>
        <rFont val="Arial"/>
        <family val="2"/>
        <charset val="238"/>
      </rPr>
      <t xml:space="preserve"> Administracja publiczna </t>
    </r>
    <r>
      <rPr>
        <b/>
        <sz val="9"/>
        <rFont val="Arial"/>
        <family val="2"/>
        <charset val="238"/>
      </rPr>
      <t xml:space="preserve">rozdz. 75020 </t>
    </r>
    <r>
      <rPr>
        <sz val="9"/>
        <rFont val="Arial"/>
        <family val="2"/>
        <charset val="238"/>
      </rPr>
      <t>Starostwa powiatowe       Powiat Zduńskowolski</t>
    </r>
  </si>
  <si>
    <t>PLAN WYDATKÓW MAJĄTKOWYCH NA ROK 2016</t>
  </si>
  <si>
    <t>3. Przebudowa ciągu komunikacyjnego Wiejska- Kacza- Prosta w Zduńskiej Woli 
w zakresie ul. Wiejskiej wraz z przebudową skrzyżowania                  ul. Wiejskiej 
z drogą gminną we wsi Czechy</t>
  </si>
  <si>
    <r>
      <rPr>
        <b/>
        <sz val="9"/>
        <rFont val="Arial"/>
        <family val="2"/>
        <charset val="238"/>
      </rPr>
      <t>dz. 853</t>
    </r>
    <r>
      <rPr>
        <sz val="9"/>
        <rFont val="Arial"/>
        <family val="2"/>
        <charset val="238"/>
      </rPr>
      <t xml:space="preserve"> - Pozostałe zadania               w zakresie polityki społecznej           </t>
    </r>
    <r>
      <rPr>
        <b/>
        <sz val="9"/>
        <rFont val="Arial"/>
        <family val="2"/>
        <charset val="238"/>
      </rPr>
      <t>rozdz. 85333</t>
    </r>
    <r>
      <rPr>
        <sz val="9"/>
        <rFont val="Arial"/>
        <family val="2"/>
        <charset val="238"/>
      </rPr>
      <t xml:space="preserve"> - Powiatowe urzędy pracy                                                         Powiatowy Urząd Pracy                           </t>
    </r>
  </si>
  <si>
    <t>nakłady planowane         w 2016 roku</t>
  </si>
  <si>
    <t>2.  Wyznaczenie miejskiego obszaru funkcjonalnego o charakterze transportowo- przemysłowym na terenie Powiatu Zduńskowolskiego 
i Powiatu Łaskiego wokół węzła drogi ekspresowej S8 Zduńska Wola Karsznice oraz magistrali kolejowej Śląsk- Porty</t>
  </si>
  <si>
    <t>1. Zakup i instalacja systemu monitoringu wizyjnego</t>
  </si>
  <si>
    <t>do Uchwały Nr XIII/110/15</t>
  </si>
  <si>
    <t>z dnia 23 grudnia 2015 r.</t>
  </si>
  <si>
    <t>1. Zakup pieca konwekcyjno- parowego na wyposażenie kuchni w Bursie Szkolnej</t>
  </si>
  <si>
    <t>1. Aktywna Dolina Rzeki Warty</t>
  </si>
  <si>
    <t>8. Zakup ciężkiego ciągnika rolniczego wraz z pługiem śnieżnym</t>
  </si>
  <si>
    <t>1. Zakup trzech pralnico- wirówek oraz wirówki przemysłowej dla Domu Pomocy Społecznej w Przatówku</t>
  </si>
  <si>
    <t xml:space="preserve">9. Przebudowa drogi powiatowej Nr 4914E 
na odcinku Annopole Nowe- Zamłynie
</t>
  </si>
  <si>
    <t>2. Program zarządzania energią w budynkach użyteczności publicznej Powiatu Zduńskowolskiego - Etap II</t>
  </si>
  <si>
    <t>2015 / 2017</t>
  </si>
  <si>
    <t>4. Miejski Obszar Funkcjonalny Zduńska Wola- Karsznice- budowa łącznika               z drogą ekspresową S8 na terenie powiatu zduńskowolskiego                           i powiatu łaskiego</t>
  </si>
  <si>
    <t>5. Rozbudowa ulicy Stefana Żeromskiego na odcinku od  ul. Jarosława Dąbrowskiego do ulicy Jana Kilińskiego,            ul. Przejazd na odcinku od ul. Zielonej do Placu Krakowskiego, Placu Krakowskiego na odcinku od 
ul. Przejazd do                            ul. Stefana Żeromskiego                           w Zduńskiej Woli</t>
  </si>
  <si>
    <t>6. Przebudowa drogi gminnej nr 119071E  w miejscowości Czechy</t>
  </si>
  <si>
    <t>1. Zakup sprzętu elektronicznego                        i łączności, informatycznego w tym oprogramowania                        i licencji, transportowego, pływającego, uzbrojenia, techniki specjalnej, kwaterunkowego                               i gospodarczego, szkoleniowego                            i sportowego, medycznego oraz pozostałego</t>
  </si>
  <si>
    <t>1. Budowa kompleksu lekkoatletycznego przy              II Liceum Ogólnokształcącym 
w Zduńskiej Woli, wariant bieżnia prosta- treningowy,       w ramach  projektu 
pn.: Powiatowy  Orlik lekkoatletyczny                          w Zduńskiej Woli</t>
  </si>
  <si>
    <t>3. Zakup ambulansu sanitarnego typu C wraz z zabudową medyczną                      i wyposażeniem</t>
  </si>
  <si>
    <t>1. Kompleksowa termomodernizacja budynków Domu Pomocy Społecznej                                  w Przatówku</t>
  </si>
  <si>
    <t>1.Modernizacja boisk do piłki nożnej oraz przebudowa budynku zaplecza Powiatowego Międzyszkolnego Ośrodka Sportowego                               w Zduńskiej Woli</t>
  </si>
  <si>
    <t>1.Dopłata do transakcji zamiany nieruchomości, stanowiących własność Powiatu Zduńskowolskiego, położonych przy ul. Dolnej 41 w Zduńskiej Woli, oznaczonych 
w ewidencji gruntów jako działki o numerach nr 208/4      i 208/6 w obrębie geodezyjnym 14 Zduńska Wola, dla których Sąd Rejonowy w Zduńskiej Woli prowadzi księgę wieczystą KW SR1Z/00011784/8 na nieruchomości, stanowiące własność Miejskiego Ośrodka Sportu i Rekreacji „RELAKS” Sp. z o.o.                                w Zduńskiej Woli, położone przy ul. Kobusiewicza                                  w Zduńskiej Woli, oznaczone w ewidencji gruntów jako działki o numerach nr 198/3                  i 198/5 w obrębie geodezyjnym 14 Zduńska Wola, dla których Sąd Rejonowy w Zduńskiej Woli prowadzi księgę wieczystą KW SR1Z/00009117/5</t>
  </si>
  <si>
    <r>
      <rPr>
        <b/>
        <sz val="9"/>
        <rFont val="Arial"/>
        <family val="2"/>
        <charset val="238"/>
      </rPr>
      <t>dz. 801</t>
    </r>
    <r>
      <rPr>
        <sz val="9"/>
        <rFont val="Arial"/>
        <family val="2"/>
        <charset val="238"/>
      </rPr>
      <t xml:space="preserve"> -Oświata i wychowanie </t>
    </r>
    <r>
      <rPr>
        <b/>
        <sz val="9"/>
        <rFont val="Arial"/>
        <family val="2"/>
        <charset val="238"/>
      </rPr>
      <t>rozdz. 80130</t>
    </r>
    <r>
      <rPr>
        <sz val="9"/>
        <rFont val="Arial"/>
        <family val="2"/>
        <charset val="238"/>
      </rPr>
      <t xml:space="preserve"> - Szkoły zawodowe                             Powiat Zduńskowolski</t>
    </r>
  </si>
  <si>
    <t>1. Modernizacja infrastruktury sportowej przy Zespole Szkół Elektronicznych w Zduńskiej Woli</t>
  </si>
  <si>
    <t>1. Przekazanie na Fundusz Wsparcia Policji dofinansowania zakupu psa służbowego  dla Komendy Powiatowej Policji w Zduńskiej Woli</t>
  </si>
  <si>
    <t>10. Zakup zestawu do mycia ciągów pieszych i ścieżek rowerowych</t>
  </si>
  <si>
    <t>11. Przebudowa skrzyżowania typu rondo- Łaska - Piwna</t>
  </si>
  <si>
    <t>1. Zakup agregatu prądotwórczego dla potrzeb magazynu przeciwpowodziowego w Powiecie Zduńskowolskim</t>
  </si>
  <si>
    <t>2. Nowoczesny zawód w nowoczesnej szkole - modernizacja Zespołu Szkół w Zduńskiej Woli Karsznicach</t>
  </si>
  <si>
    <t>2. Budowa i przebudowa Zduńskowolskiego Szpitala Powiatowego Sp. z o.o.</t>
  </si>
  <si>
    <t>1. Rozwój infrastruktury lekkoatletycznej wraz z budową systemu nawadniania boisk do piłki nożnej na terenie PMOS w Zduńskiej Woli</t>
  </si>
  <si>
    <t>2016 / 2017</t>
  </si>
  <si>
    <t>1. Rozwój e-administracji              i komunikacji elektronicznej wspierającej rozwój społeczeństwa w powiatach      i gminach województwa łódzkiego. Budowa platform dla mieszkańców umożliwiających dostęp przez Internet do usług publicznych</t>
  </si>
  <si>
    <t xml:space="preserve">12. Przebudowa drogi powiatowej Nr 1765E 
we wsi Strońsko i 4916E na odcinku Strońsko- Zapolice
</t>
  </si>
  <si>
    <t xml:space="preserve">13. Przebudowa drogi powiatowej Nr 4909E 
na odcinku Choszczewo- Krokocice- Lichawa
</t>
  </si>
  <si>
    <t>* w częsci dotyczącej wypłaty należnych odszkodowań za działki gruntu, przejęte z mocy decyzji ZRiD przez Powiat Zduńskowolski, w wysokości 116 950 zł realizatorem zadania jest Powiat Zduńskowolski</t>
  </si>
  <si>
    <r>
      <rPr>
        <b/>
        <sz val="9"/>
        <rFont val="Arial"/>
        <family val="2"/>
        <charset val="238"/>
      </rPr>
      <t>dz.600-</t>
    </r>
    <r>
      <rPr>
        <sz val="9"/>
        <rFont val="Arial"/>
        <family val="2"/>
        <charset val="238"/>
      </rPr>
      <t xml:space="preserve"> Transport i łączność </t>
    </r>
    <r>
      <rPr>
        <b/>
        <sz val="9"/>
        <rFont val="Arial"/>
        <family val="2"/>
        <charset val="238"/>
      </rPr>
      <t>rozdz.60014 -</t>
    </r>
    <r>
      <rPr>
        <sz val="9"/>
        <rFont val="Arial"/>
        <family val="2"/>
        <charset val="238"/>
      </rPr>
      <t xml:space="preserve"> Drogi publiczne powiatowe                                         Powiatowy Zarząd Dróg </t>
    </r>
  </si>
  <si>
    <t>1. Likwidacja barier komunikacyjnych poprzez budowę podjazdu dla osób niepełnosprawnych przy budynku, w którym mieści się  Powiatowy Inspektorat Nadzoru Budowlanego w Zduńskiej Woli</t>
  </si>
  <si>
    <r>
      <rPr>
        <b/>
        <sz val="9"/>
        <rFont val="Arial"/>
        <family val="2"/>
        <charset val="238"/>
      </rPr>
      <t>dz. 750</t>
    </r>
    <r>
      <rPr>
        <sz val="9"/>
        <rFont val="Arial"/>
        <family val="2"/>
        <charset val="238"/>
      </rPr>
      <t xml:space="preserve"> Administracja publiczna </t>
    </r>
    <r>
      <rPr>
        <b/>
        <sz val="9"/>
        <rFont val="Arial"/>
        <family val="2"/>
        <charset val="238"/>
      </rPr>
      <t xml:space="preserve">rozdz. 75095 </t>
    </r>
    <r>
      <rPr>
        <sz val="9"/>
        <rFont val="Arial"/>
        <family val="2"/>
        <charset val="238"/>
      </rPr>
      <t>Pozostała działalność                                    Powiat Zduńskowolski</t>
    </r>
  </si>
  <si>
    <t>2. Zakup dozymetru Terra MKS 05 na potrzeby referatu ds. zarządzania kryzysowego, obrony cywilnej, spraw obronnych i bezpieczeństwa</t>
  </si>
  <si>
    <r>
      <t>dz.600</t>
    </r>
    <r>
      <rPr>
        <sz val="9"/>
        <rFont val="Arial"/>
        <family val="2"/>
        <charset val="238"/>
      </rPr>
      <t xml:space="preserve">- Transport i łączność </t>
    </r>
    <r>
      <rPr>
        <b/>
        <sz val="9"/>
        <rFont val="Arial"/>
        <family val="2"/>
        <charset val="238"/>
      </rPr>
      <t>rozdz.60014</t>
    </r>
    <r>
      <rPr>
        <sz val="9"/>
        <rFont val="Arial"/>
        <family val="2"/>
        <charset val="238"/>
      </rPr>
      <t xml:space="preserve"> - Drogi publiczne powiatowe                                        Powiat Zduńskowolski </t>
    </r>
  </si>
  <si>
    <r>
      <rPr>
        <b/>
        <sz val="9"/>
        <rFont val="Arial"/>
        <family val="2"/>
        <charset val="238"/>
      </rPr>
      <t>dz.600-</t>
    </r>
    <r>
      <rPr>
        <sz val="9"/>
        <rFont val="Arial"/>
        <family val="2"/>
        <charset val="238"/>
      </rPr>
      <t xml:space="preserve"> Transport i łączność </t>
    </r>
    <r>
      <rPr>
        <b/>
        <sz val="9"/>
        <rFont val="Arial"/>
        <family val="2"/>
        <charset val="238"/>
      </rPr>
      <t>rozdz.60014 -</t>
    </r>
    <r>
      <rPr>
        <sz val="9"/>
        <rFont val="Arial"/>
        <family val="2"/>
        <charset val="238"/>
      </rPr>
      <t xml:space="preserve"> Drogi publiczne powiatowe                                         Powiatowy Zarząd Dróg  </t>
    </r>
  </si>
  <si>
    <r>
      <rPr>
        <b/>
        <sz val="9"/>
        <rFont val="Arial"/>
        <family val="2"/>
        <charset val="238"/>
      </rPr>
      <t>dz.600-</t>
    </r>
    <r>
      <rPr>
        <sz val="9"/>
        <rFont val="Arial"/>
        <family val="2"/>
        <charset val="238"/>
      </rPr>
      <t xml:space="preserve"> Transport i łączność </t>
    </r>
    <r>
      <rPr>
        <b/>
        <sz val="9"/>
        <rFont val="Arial"/>
        <family val="2"/>
        <charset val="238"/>
      </rPr>
      <t>rozdz.60014 -</t>
    </r>
    <r>
      <rPr>
        <sz val="9"/>
        <rFont val="Arial"/>
        <family val="2"/>
        <charset val="238"/>
      </rPr>
      <t xml:space="preserve"> Drogi publiczne powiatowe                                         Powiatowy Zarząd Dróg *</t>
    </r>
  </si>
  <si>
    <r>
      <rPr>
        <b/>
        <sz val="9"/>
        <rFont val="Arial"/>
        <family val="2"/>
        <charset val="238"/>
      </rPr>
      <t>dz.600-</t>
    </r>
    <r>
      <rPr>
        <sz val="9"/>
        <rFont val="Arial"/>
        <family val="2"/>
        <charset val="238"/>
      </rPr>
      <t xml:space="preserve"> Transport i łączność </t>
    </r>
    <r>
      <rPr>
        <b/>
        <sz val="9"/>
        <rFont val="Arial"/>
        <family val="2"/>
        <charset val="238"/>
      </rPr>
      <t>rozdz.60014 -</t>
    </r>
    <r>
      <rPr>
        <sz val="9"/>
        <rFont val="Arial"/>
        <family val="2"/>
        <charset val="238"/>
      </rPr>
      <t xml:space="preserve"> Drogi publiczne powiatowe                                        Powiat Zduńskowolski </t>
    </r>
  </si>
  <si>
    <r>
      <rPr>
        <b/>
        <sz val="9"/>
        <rFont val="Arial"/>
        <family val="2"/>
        <charset val="238"/>
      </rPr>
      <t>dz.600-</t>
    </r>
    <r>
      <rPr>
        <sz val="9"/>
        <rFont val="Arial"/>
        <family val="2"/>
        <charset val="238"/>
      </rPr>
      <t xml:space="preserve"> Transport i łączność </t>
    </r>
    <r>
      <rPr>
        <b/>
        <sz val="9"/>
        <rFont val="Arial"/>
        <family val="2"/>
        <charset val="238"/>
      </rPr>
      <t>rozdz.60014 -</t>
    </r>
    <r>
      <rPr>
        <sz val="9"/>
        <rFont val="Arial"/>
        <family val="2"/>
        <charset val="238"/>
      </rPr>
      <t xml:space="preserve"> Drogi publiczne powiatowe                                        Powiatowy Zarząd Dróg </t>
    </r>
  </si>
  <si>
    <r>
      <t xml:space="preserve">dz.600- </t>
    </r>
    <r>
      <rPr>
        <sz val="9"/>
        <rFont val="Arial"/>
        <family val="2"/>
        <charset val="238"/>
      </rPr>
      <t>Transport i łączność</t>
    </r>
    <r>
      <rPr>
        <b/>
        <sz val="9"/>
        <rFont val="Arial"/>
        <family val="2"/>
        <charset val="238"/>
      </rPr>
      <t xml:space="preserve"> rozdz.60014 -</t>
    </r>
    <r>
      <rPr>
        <sz val="9"/>
        <rFont val="Arial"/>
        <family val="2"/>
        <charset val="238"/>
      </rPr>
      <t xml:space="preserve"> Drogi publiczne powiatowe                                        Powiatowy Zarząd Dróg </t>
    </r>
  </si>
  <si>
    <r>
      <rPr>
        <b/>
        <sz val="9"/>
        <rFont val="Arial"/>
        <family val="2"/>
        <charset val="238"/>
      </rPr>
      <t>dz.630-</t>
    </r>
    <r>
      <rPr>
        <sz val="9"/>
        <rFont val="Arial"/>
        <family val="2"/>
        <charset val="238"/>
      </rPr>
      <t xml:space="preserve"> Turystyka                  </t>
    </r>
    <r>
      <rPr>
        <b/>
        <sz val="9"/>
        <rFont val="Arial"/>
        <family val="2"/>
        <charset val="238"/>
      </rPr>
      <t>rozdz.63003 -</t>
    </r>
    <r>
      <rPr>
        <sz val="9"/>
        <rFont val="Arial"/>
        <family val="2"/>
        <charset val="238"/>
      </rPr>
      <t xml:space="preserve"> Zadania w zakresie upowszechaniania turystyki                                Powiat Zduńskowolski </t>
    </r>
  </si>
  <si>
    <r>
      <rPr>
        <b/>
        <sz val="9"/>
        <rFont val="Arial"/>
        <family val="2"/>
        <charset val="238"/>
      </rPr>
      <t>dz.700</t>
    </r>
    <r>
      <rPr>
        <sz val="9"/>
        <rFont val="Arial"/>
        <family val="2"/>
        <charset val="238"/>
      </rPr>
      <t xml:space="preserve">- Gospodarka mieszkaniowa </t>
    </r>
    <r>
      <rPr>
        <b/>
        <sz val="9"/>
        <rFont val="Arial"/>
        <family val="2"/>
        <charset val="238"/>
      </rPr>
      <t>rozdz.70005</t>
    </r>
    <r>
      <rPr>
        <sz val="9"/>
        <rFont val="Arial"/>
        <family val="2"/>
        <charset val="238"/>
      </rPr>
      <t xml:space="preserve"> - Gospodarka gruntami i nieruchomościami                                         Powiat Zduńskowolski </t>
    </r>
  </si>
  <si>
    <r>
      <rPr>
        <b/>
        <sz val="9"/>
        <rFont val="Arial"/>
        <family val="2"/>
        <charset val="238"/>
      </rPr>
      <t>dz. 710-</t>
    </r>
    <r>
      <rPr>
        <sz val="9"/>
        <rFont val="Arial"/>
        <family val="2"/>
        <charset val="238"/>
      </rPr>
      <t xml:space="preserve"> Działalność usługowa </t>
    </r>
    <r>
      <rPr>
        <b/>
        <sz val="9"/>
        <rFont val="Arial"/>
        <family val="2"/>
        <charset val="238"/>
      </rPr>
      <t xml:space="preserve">rozdz. 71015- </t>
    </r>
    <r>
      <rPr>
        <sz val="9"/>
        <rFont val="Arial"/>
        <family val="2"/>
        <charset val="238"/>
      </rPr>
      <t>Nadzór budowlany                                     Powiatowy Inspektorat Nadzoru Budowlanego</t>
    </r>
  </si>
  <si>
    <r>
      <rPr>
        <b/>
        <sz val="9"/>
        <rFont val="Arial"/>
        <family val="2"/>
        <charset val="238"/>
      </rPr>
      <t>dz.754-</t>
    </r>
    <r>
      <rPr>
        <sz val="9"/>
        <rFont val="Arial"/>
        <family val="2"/>
        <charset val="238"/>
      </rPr>
      <t xml:space="preserve"> Bezpieczeństwo publiczne    i ochrona przeciwpozarowa                    </t>
    </r>
    <r>
      <rPr>
        <b/>
        <sz val="9"/>
        <rFont val="Arial"/>
        <family val="2"/>
        <charset val="238"/>
      </rPr>
      <t>rozdz. 75411-</t>
    </r>
    <r>
      <rPr>
        <sz val="9"/>
        <rFont val="Arial"/>
        <family val="2"/>
        <charset val="238"/>
      </rPr>
      <t xml:space="preserve"> Komendy powiatowe Państwowej Straży Pożarnej Komenda Powiatowa Państwowej Straży Pożarnej</t>
    </r>
  </si>
  <si>
    <r>
      <rPr>
        <b/>
        <sz val="9"/>
        <rFont val="Arial"/>
        <family val="2"/>
        <charset val="238"/>
      </rPr>
      <t>dz.754-</t>
    </r>
    <r>
      <rPr>
        <sz val="9"/>
        <rFont val="Arial"/>
        <family val="2"/>
        <charset val="238"/>
      </rPr>
      <t xml:space="preserve"> Bezpieczeństwo publiczne    i ochrona przeciwpozarowa                    </t>
    </r>
    <r>
      <rPr>
        <b/>
        <sz val="9"/>
        <rFont val="Arial"/>
        <family val="2"/>
        <charset val="238"/>
      </rPr>
      <t>rozdz. 75421</t>
    </r>
    <r>
      <rPr>
        <sz val="9"/>
        <rFont val="Arial"/>
        <family val="2"/>
        <charset val="238"/>
      </rPr>
      <t>- Zarządzanie kryzysowe                                            Powiat Zduńskowolski</t>
    </r>
  </si>
  <si>
    <r>
      <rPr>
        <b/>
        <sz val="9"/>
        <rFont val="Arial"/>
        <family val="2"/>
        <charset val="238"/>
      </rPr>
      <t>dz.754</t>
    </r>
    <r>
      <rPr>
        <sz val="9"/>
        <rFont val="Arial"/>
        <family val="2"/>
        <charset val="238"/>
      </rPr>
      <t xml:space="preserve">- Bezpieczeństwo publiczne    i ochrona przeciwpozarowa                    </t>
    </r>
    <r>
      <rPr>
        <b/>
        <sz val="9"/>
        <rFont val="Arial"/>
        <family val="2"/>
        <charset val="238"/>
      </rPr>
      <t>rozdz. 75495</t>
    </r>
    <r>
      <rPr>
        <sz val="9"/>
        <rFont val="Arial"/>
        <family val="2"/>
        <charset val="238"/>
      </rPr>
      <t>- Pozostała działalność                                         Powiat Zduńskowolski</t>
    </r>
  </si>
  <si>
    <r>
      <rPr>
        <b/>
        <sz val="9"/>
        <rFont val="Arial"/>
        <family val="2"/>
        <charset val="238"/>
      </rPr>
      <t>dz. 851</t>
    </r>
    <r>
      <rPr>
        <sz val="9"/>
        <rFont val="Arial"/>
        <family val="2"/>
        <charset val="238"/>
      </rPr>
      <t xml:space="preserve"> -Ochrona zdrowia </t>
    </r>
    <r>
      <rPr>
        <b/>
        <sz val="9"/>
        <rFont val="Arial"/>
        <family val="2"/>
        <charset val="238"/>
      </rPr>
      <t>rozdz.85111</t>
    </r>
    <r>
      <rPr>
        <sz val="9"/>
        <rFont val="Arial"/>
        <family val="2"/>
        <charset val="238"/>
      </rPr>
      <t xml:space="preserve"> - Szpitale ogólne  Powiat Zduńskowolski</t>
    </r>
  </si>
  <si>
    <r>
      <rPr>
        <b/>
        <sz val="9"/>
        <rFont val="Arial"/>
        <family val="2"/>
        <charset val="238"/>
      </rPr>
      <t>dz. 852</t>
    </r>
    <r>
      <rPr>
        <sz val="9"/>
        <rFont val="Arial"/>
        <family val="2"/>
        <charset val="238"/>
      </rPr>
      <t xml:space="preserve"> -Pomoc społeczna </t>
    </r>
    <r>
      <rPr>
        <b/>
        <sz val="9"/>
        <rFont val="Arial"/>
        <family val="2"/>
        <charset val="238"/>
      </rPr>
      <t>rozdz.85202</t>
    </r>
    <r>
      <rPr>
        <sz val="9"/>
        <rFont val="Arial"/>
        <family val="2"/>
        <charset val="238"/>
      </rPr>
      <t xml:space="preserve"> - Domy pomocy społecznej                                             Dom Pomocy Społecznej w Przatówku</t>
    </r>
  </si>
  <si>
    <r>
      <rPr>
        <b/>
        <sz val="9"/>
        <rFont val="Arial"/>
        <family val="2"/>
        <charset val="238"/>
      </rPr>
      <t>dz. 853</t>
    </r>
    <r>
      <rPr>
        <sz val="9"/>
        <rFont val="Arial"/>
        <family val="2"/>
        <charset val="238"/>
      </rPr>
      <t xml:space="preserve"> - Pozostałe zadania               w zakresie polityki społecznej                </t>
    </r>
    <r>
      <rPr>
        <b/>
        <sz val="9"/>
        <rFont val="Arial"/>
        <family val="2"/>
        <charset val="238"/>
      </rPr>
      <t>rozdz. 85395</t>
    </r>
    <r>
      <rPr>
        <sz val="9"/>
        <rFont val="Arial"/>
        <family val="2"/>
        <charset val="238"/>
      </rPr>
      <t xml:space="preserve"> - Pozostała działalność                                 Powiat Zduńskowolski</t>
    </r>
  </si>
  <si>
    <r>
      <rPr>
        <b/>
        <sz val="9"/>
        <rFont val="Arial"/>
        <family val="2"/>
        <charset val="238"/>
      </rPr>
      <t>dz. 854</t>
    </r>
    <r>
      <rPr>
        <sz val="9"/>
        <rFont val="Arial"/>
        <family val="2"/>
        <charset val="238"/>
      </rPr>
      <t xml:space="preserve"> -Edukacyjna opieka wychowawcza                                     </t>
    </r>
    <r>
      <rPr>
        <b/>
        <sz val="9"/>
        <rFont val="Arial"/>
        <family val="2"/>
        <charset val="238"/>
      </rPr>
      <t xml:space="preserve">rozdz. 85407 </t>
    </r>
    <r>
      <rPr>
        <sz val="9"/>
        <rFont val="Arial"/>
        <family val="2"/>
        <charset val="238"/>
      </rPr>
      <t>- Placówki wychowania pozaszkolnego</t>
    </r>
  </si>
  <si>
    <r>
      <rPr>
        <b/>
        <sz val="9"/>
        <rFont val="Arial"/>
        <family val="2"/>
        <charset val="238"/>
      </rPr>
      <t>dz. 854</t>
    </r>
    <r>
      <rPr>
        <sz val="9"/>
        <rFont val="Arial"/>
        <family val="2"/>
        <charset val="238"/>
      </rPr>
      <t xml:space="preserve"> -Edukacyjna opieka wychowawcza                                     </t>
    </r>
    <r>
      <rPr>
        <b/>
        <sz val="9"/>
        <rFont val="Arial"/>
        <family val="2"/>
        <charset val="238"/>
      </rPr>
      <t xml:space="preserve">rozdz. 85410 </t>
    </r>
    <r>
      <rPr>
        <sz val="9"/>
        <rFont val="Arial"/>
        <family val="2"/>
        <charset val="238"/>
      </rPr>
      <t>- Internaty i bursy szkolne                                         Zespół Szkół</t>
    </r>
  </si>
  <si>
    <r>
      <rPr>
        <b/>
        <sz val="9"/>
        <rFont val="Arial"/>
        <family val="2"/>
        <charset val="238"/>
      </rPr>
      <t>dz. 900-</t>
    </r>
    <r>
      <rPr>
        <sz val="9"/>
        <rFont val="Arial"/>
        <family val="2"/>
        <charset val="238"/>
      </rPr>
      <t xml:space="preserve"> Gospodarka komunalna               i ochrona środowiska                                </t>
    </r>
    <r>
      <rPr>
        <b/>
        <sz val="9"/>
        <rFont val="Arial"/>
        <family val="2"/>
        <charset val="238"/>
      </rPr>
      <t xml:space="preserve"> rozdz. 90095-</t>
    </r>
    <r>
      <rPr>
        <sz val="9"/>
        <rFont val="Arial"/>
        <family val="2"/>
        <charset val="238"/>
      </rPr>
      <t xml:space="preserve"> Pozostała działalność                                  Powiat Zduńskowolski</t>
    </r>
  </si>
  <si>
    <r>
      <t xml:space="preserve">dz. </t>
    </r>
    <r>
      <rPr>
        <b/>
        <sz val="9"/>
        <rFont val="Arial"/>
        <family val="2"/>
        <charset val="238"/>
      </rPr>
      <t>926</t>
    </r>
    <r>
      <rPr>
        <sz val="9"/>
        <rFont val="Arial"/>
        <family val="2"/>
        <charset val="238"/>
      </rPr>
      <t xml:space="preserve"> -Kultura fizyczna i sport                                     rozdz. </t>
    </r>
    <r>
      <rPr>
        <b/>
        <sz val="9"/>
        <rFont val="Arial"/>
        <family val="2"/>
        <charset val="238"/>
      </rPr>
      <t>92695</t>
    </r>
    <r>
      <rPr>
        <sz val="9"/>
        <rFont val="Arial"/>
        <family val="2"/>
        <charset val="238"/>
      </rPr>
      <t xml:space="preserve"> - Pozostała działalność                                                      Powiat Zduńskowolski</t>
    </r>
  </si>
  <si>
    <t>2. Przebudowa ul. Kilińskiego w Zduńskiej Woli, na odcinku od ul. Łódzkiej do ul. Szadkowskiej</t>
  </si>
  <si>
    <r>
      <rPr>
        <b/>
        <sz val="9"/>
        <rFont val="Arial"/>
        <family val="2"/>
        <charset val="238"/>
      </rPr>
      <t>dz. 801</t>
    </r>
    <r>
      <rPr>
        <sz val="9"/>
        <rFont val="Arial"/>
        <family val="2"/>
        <charset val="238"/>
      </rPr>
      <t xml:space="preserve"> -Oświata i wychowanie </t>
    </r>
    <r>
      <rPr>
        <b/>
        <sz val="9"/>
        <rFont val="Arial"/>
        <family val="2"/>
        <charset val="238"/>
      </rPr>
      <t xml:space="preserve">rozdz. 80195 </t>
    </r>
    <r>
      <rPr>
        <sz val="9"/>
        <rFont val="Arial"/>
        <family val="2"/>
        <charset val="238"/>
      </rPr>
      <t xml:space="preserve">Pozostała działalność            </t>
    </r>
    <r>
      <rPr>
        <i/>
        <sz val="9"/>
        <rFont val="Arial"/>
        <family val="2"/>
        <charset val="238"/>
      </rPr>
      <t xml:space="preserve"> </t>
    </r>
    <r>
      <rPr>
        <sz val="9"/>
        <rFont val="Arial"/>
        <family val="2"/>
        <charset val="238"/>
      </rPr>
      <t xml:space="preserve">                            Powiat Zduńskowolski</t>
    </r>
  </si>
  <si>
    <t>1. Rozbudowa Zespołu Szkół Specjalnych im. M. Grzegorzewskiej wraz z planem zagospodarowania terenu</t>
  </si>
  <si>
    <t>2014 / 2019</t>
  </si>
  <si>
    <t xml:space="preserve">2. Zakup sprzętu pomiarowego 
i informatycznego oraz oprogramowania niezbędnego do zakładania 
i aktualizowania operatów ewidencji gruntów oraz prowadzenia spraw ochrony gruntów rolnych
</t>
  </si>
  <si>
    <t>Załącznik Nr 2</t>
  </si>
  <si>
    <t>3. Reaktywacja- nowe funkcje Zespołu Szkół w Wojsławicach</t>
  </si>
  <si>
    <t xml:space="preserve">14. Zakup malowarki drogowej wraz z osprzętem </t>
  </si>
  <si>
    <t>do Uchwały Nr XX/52/16</t>
  </si>
  <si>
    <t xml:space="preserve">z dnia 30 czerwca 2016 r. </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</si>
</sst>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zcionka tekstu podstawowego"/>
      <family val="2"/>
      <charset val="238"/>
    </font>
    <font>
      <sz val="9"/>
      <color theme="1"/>
      <name val="Arial"/>
      <family val="2"/>
      <charset val="238"/>
    </font>
    <font>
      <b/>
      <sz val="11"/>
      <color theme="1"/>
      <name val="Czcionka tekstu podstawowego"/>
      <charset val="238"/>
    </font>
    <font>
      <b/>
      <sz val="10"/>
      <color theme="1"/>
      <name val="Arial"/>
      <family val="2"/>
      <charset val="238"/>
    </font>
    <font>
      <b/>
      <sz val="9"/>
      <color theme="1"/>
      <name val="Arial"/>
      <family val="2"/>
      <charset val="238"/>
    </font>
    <font>
      <sz val="10"/>
      <color theme="1"/>
      <name val="Czcionka tekstu podstawowego"/>
      <family val="2"/>
      <charset val="238"/>
    </font>
    <font>
      <b/>
      <sz val="12"/>
      <color theme="1"/>
      <name val="Arial"/>
      <family val="2"/>
      <charset val="238"/>
    </font>
    <font>
      <sz val="9"/>
      <name val="Arial"/>
      <family val="2"/>
      <charset val="238"/>
    </font>
    <font>
      <sz val="10"/>
      <name val="Czcionka tekstu podstawowego"/>
      <family val="2"/>
      <charset val="238"/>
    </font>
    <font>
      <sz val="11"/>
      <name val="Czcionka tekstu podstawowego"/>
      <family val="2"/>
      <charset val="238"/>
    </font>
    <font>
      <sz val="8"/>
      <name val="Arial CE"/>
      <family val="2"/>
      <charset val="238"/>
    </font>
    <font>
      <sz val="8"/>
      <color theme="1"/>
      <name val="Czcionka tekstu podstawowego"/>
      <family val="2"/>
      <charset val="238"/>
    </font>
    <font>
      <sz val="8"/>
      <name val="Arial CE"/>
      <charset val="238"/>
    </font>
    <font>
      <b/>
      <sz val="10"/>
      <name val="Czcionka tekstu podstawowego"/>
      <charset val="238"/>
    </font>
    <font>
      <b/>
      <sz val="10"/>
      <color theme="1"/>
      <name val="Czcionka tekstu podstawowego"/>
      <charset val="238"/>
    </font>
    <font>
      <b/>
      <sz val="9"/>
      <name val="Arial"/>
      <family val="2"/>
      <charset val="238"/>
    </font>
    <font>
      <sz val="11"/>
      <color rgb="FFFF0000"/>
      <name val="Czcionka tekstu podstawowego"/>
      <family val="2"/>
      <charset val="238"/>
    </font>
    <font>
      <sz val="11"/>
      <color rgb="FF92D050"/>
      <name val="Czcionka tekstu podstawowego"/>
      <family val="2"/>
      <charset val="238"/>
    </font>
    <font>
      <b/>
      <sz val="10"/>
      <name val="Arial"/>
      <family val="2"/>
      <charset val="238"/>
    </font>
    <font>
      <sz val="8"/>
      <name val="Czcionka tekstu podstawowego"/>
      <family val="2"/>
      <charset val="238"/>
    </font>
    <font>
      <i/>
      <sz val="9"/>
      <name val="Arial"/>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99">
    <xf numFmtId="0" fontId="0" fillId="0" borderId="0" xfId="0"/>
    <xf numFmtId="0" fontId="2" fillId="0" borderId="0" xfId="0" applyFont="1"/>
    <xf numFmtId="2" fontId="1" fillId="0" borderId="2" xfId="0" applyNumberFormat="1" applyFont="1" applyBorder="1" applyAlignment="1">
      <alignment wrapText="1"/>
    </xf>
    <xf numFmtId="2" fontId="1" fillId="0" borderId="1" xfId="0" applyNumberFormat="1" applyFont="1" applyBorder="1" applyAlignment="1">
      <alignment wrapText="1"/>
    </xf>
    <xf numFmtId="3" fontId="1" fillId="0" borderId="1" xfId="0" applyNumberFormat="1" applyFont="1" applyBorder="1" applyAlignment="1">
      <alignment wrapText="1"/>
    </xf>
    <xf numFmtId="2" fontId="1" fillId="2" borderId="1" xfId="0" applyNumberFormat="1" applyFont="1" applyFill="1" applyBorder="1" applyAlignment="1">
      <alignment wrapText="1"/>
    </xf>
    <xf numFmtId="2" fontId="1" fillId="0" borderId="3" xfId="0" applyNumberFormat="1" applyFont="1" applyBorder="1" applyAlignment="1">
      <alignment wrapText="1"/>
    </xf>
    <xf numFmtId="0" fontId="4" fillId="0" borderId="4" xfId="0" applyFont="1" applyBorder="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2" fontId="1" fillId="0" borderId="11" xfId="0" applyNumberFormat="1" applyFont="1" applyBorder="1" applyAlignment="1">
      <alignment wrapText="1"/>
    </xf>
    <xf numFmtId="3" fontId="1" fillId="0" borderId="9" xfId="0" applyNumberFormat="1" applyFont="1" applyBorder="1" applyAlignment="1">
      <alignment wrapText="1"/>
    </xf>
    <xf numFmtId="2" fontId="1" fillId="0" borderId="12" xfId="0" applyNumberFormat="1" applyFont="1" applyBorder="1" applyAlignment="1">
      <alignment wrapText="1"/>
    </xf>
    <xf numFmtId="2" fontId="4" fillId="0" borderId="15" xfId="0" applyNumberFormat="1" applyFont="1" applyBorder="1" applyAlignment="1">
      <alignment wrapText="1"/>
    </xf>
    <xf numFmtId="2" fontId="4" fillId="0" borderId="16" xfId="0" applyNumberFormat="1" applyFont="1" applyBorder="1" applyAlignment="1">
      <alignment wrapText="1"/>
    </xf>
    <xf numFmtId="2" fontId="4" fillId="0" borderId="17" xfId="0" applyNumberFormat="1" applyFont="1" applyBorder="1" applyAlignment="1">
      <alignment wrapText="1"/>
    </xf>
    <xf numFmtId="2" fontId="4" fillId="0" borderId="13" xfId="0" applyNumberFormat="1" applyFont="1" applyBorder="1" applyAlignment="1">
      <alignment wrapText="1"/>
    </xf>
    <xf numFmtId="2" fontId="4" fillId="0" borderId="14" xfId="0" applyNumberFormat="1" applyFont="1" applyBorder="1" applyAlignment="1">
      <alignment wrapText="1"/>
    </xf>
    <xf numFmtId="2" fontId="4" fillId="0" borderId="18" xfId="0" applyNumberFormat="1" applyFont="1" applyBorder="1" applyAlignment="1">
      <alignment wrapText="1"/>
    </xf>
    <xf numFmtId="2" fontId="1" fillId="0" borderId="10" xfId="0" applyNumberFormat="1" applyFont="1" applyBorder="1" applyAlignment="1">
      <alignment wrapText="1"/>
    </xf>
    <xf numFmtId="3" fontId="1" fillId="0" borderId="2" xfId="0" applyNumberFormat="1" applyFont="1" applyBorder="1" applyAlignment="1">
      <alignment wrapText="1"/>
    </xf>
    <xf numFmtId="1" fontId="1" fillId="0" borderId="19" xfId="0" applyNumberFormat="1" applyFont="1" applyBorder="1" applyAlignment="1">
      <alignment horizontal="center" wrapText="1"/>
    </xf>
    <xf numFmtId="1" fontId="1" fillId="0" borderId="20" xfId="0" applyNumberFormat="1" applyFont="1" applyBorder="1" applyAlignment="1">
      <alignment horizontal="center" wrapText="1"/>
    </xf>
    <xf numFmtId="1" fontId="1" fillId="0" borderId="21" xfId="0" applyNumberFormat="1" applyFont="1" applyBorder="1" applyAlignment="1">
      <alignment horizontal="center" wrapText="1"/>
    </xf>
    <xf numFmtId="0" fontId="5" fillId="0" borderId="0" xfId="0" applyFont="1"/>
    <xf numFmtId="2" fontId="1" fillId="2" borderId="3" xfId="0" applyNumberFormat="1" applyFont="1" applyFill="1" applyBorder="1" applyAlignment="1">
      <alignment wrapText="1"/>
    </xf>
    <xf numFmtId="3" fontId="1" fillId="0" borderId="3" xfId="0" applyNumberFormat="1" applyFont="1" applyBorder="1" applyAlignment="1">
      <alignment wrapText="1"/>
    </xf>
    <xf numFmtId="3" fontId="1" fillId="0" borderId="22" xfId="0" applyNumberFormat="1" applyFont="1" applyBorder="1" applyAlignment="1">
      <alignment wrapText="1"/>
    </xf>
    <xf numFmtId="2" fontId="1" fillId="0" borderId="23" xfId="0" applyNumberFormat="1" applyFont="1" applyBorder="1" applyAlignment="1">
      <alignment wrapText="1"/>
    </xf>
    <xf numFmtId="3" fontId="1" fillId="0" borderId="23" xfId="0" applyNumberFormat="1" applyFont="1" applyBorder="1" applyAlignment="1">
      <alignment wrapText="1"/>
    </xf>
    <xf numFmtId="2" fontId="1" fillId="0" borderId="25" xfId="0" applyNumberFormat="1" applyFont="1" applyBorder="1" applyAlignment="1">
      <alignment wrapText="1"/>
    </xf>
    <xf numFmtId="2" fontId="1" fillId="0" borderId="26" xfId="0" applyNumberFormat="1" applyFont="1" applyBorder="1" applyAlignment="1">
      <alignment wrapText="1"/>
    </xf>
    <xf numFmtId="3" fontId="1" fillId="0" borderId="26" xfId="0" applyNumberFormat="1" applyFont="1" applyBorder="1" applyAlignment="1">
      <alignment wrapText="1"/>
    </xf>
    <xf numFmtId="3" fontId="1" fillId="0" borderId="27" xfId="0" applyNumberFormat="1" applyFont="1" applyBorder="1" applyAlignment="1">
      <alignment wrapText="1"/>
    </xf>
    <xf numFmtId="3" fontId="1" fillId="0" borderId="28" xfId="0" applyNumberFormat="1" applyFont="1" applyBorder="1" applyAlignment="1">
      <alignment wrapText="1"/>
    </xf>
    <xf numFmtId="2" fontId="1" fillId="0" borderId="29" xfId="0" applyNumberFormat="1" applyFont="1" applyBorder="1" applyAlignment="1">
      <alignment wrapText="1"/>
    </xf>
    <xf numFmtId="2" fontId="1" fillId="0" borderId="14" xfId="0" applyNumberFormat="1" applyFont="1" applyBorder="1" applyAlignment="1">
      <alignment wrapText="1"/>
    </xf>
    <xf numFmtId="3" fontId="1" fillId="0" borderId="14" xfId="0" applyNumberFormat="1" applyFont="1" applyBorder="1" applyAlignment="1">
      <alignment wrapText="1"/>
    </xf>
    <xf numFmtId="3" fontId="1" fillId="0" borderId="18" xfId="0" applyNumberFormat="1" applyFont="1" applyBorder="1" applyAlignment="1">
      <alignment wrapText="1"/>
    </xf>
    <xf numFmtId="3" fontId="4" fillId="3" borderId="24" xfId="0" applyNumberFormat="1" applyFont="1" applyFill="1" applyBorder="1" applyAlignment="1">
      <alignment wrapText="1"/>
    </xf>
    <xf numFmtId="0" fontId="0" fillId="0" borderId="1" xfId="0" applyBorder="1"/>
    <xf numFmtId="0" fontId="6" fillId="0" borderId="0" xfId="0" applyFont="1"/>
    <xf numFmtId="2" fontId="7" fillId="0" borderId="1" xfId="0" applyNumberFormat="1" applyFont="1" applyBorder="1" applyAlignment="1">
      <alignment wrapText="1"/>
    </xf>
    <xf numFmtId="3" fontId="0" fillId="0" borderId="0" xfId="0" applyNumberFormat="1"/>
    <xf numFmtId="1" fontId="1" fillId="0" borderId="33" xfId="0" applyNumberFormat="1" applyFont="1" applyBorder="1" applyAlignment="1">
      <alignment horizontal="center" wrapText="1"/>
    </xf>
    <xf numFmtId="1" fontId="1" fillId="0" borderId="5" xfId="0" applyNumberFormat="1" applyFont="1" applyBorder="1" applyAlignment="1">
      <alignment horizontal="center" wrapText="1"/>
    </xf>
    <xf numFmtId="2" fontId="7" fillId="2" borderId="1" xfId="0" applyNumberFormat="1" applyFont="1" applyFill="1" applyBorder="1" applyAlignment="1">
      <alignment wrapText="1"/>
    </xf>
    <xf numFmtId="3" fontId="7" fillId="0" borderId="1" xfId="0" applyNumberFormat="1" applyFont="1" applyBorder="1" applyAlignment="1">
      <alignment wrapText="1"/>
    </xf>
    <xf numFmtId="0" fontId="8" fillId="0" borderId="0" xfId="0" applyFont="1"/>
    <xf numFmtId="0" fontId="9" fillId="0" borderId="0" xfId="0" applyFont="1"/>
    <xf numFmtId="0" fontId="0" fillId="0" borderId="0" xfId="0" applyFill="1"/>
    <xf numFmtId="1" fontId="1" fillId="0" borderId="34" xfId="0" applyNumberFormat="1" applyFont="1" applyBorder="1" applyAlignment="1">
      <alignment horizontal="center" wrapText="1"/>
    </xf>
    <xf numFmtId="3" fontId="4" fillId="0" borderId="0" xfId="0" applyNumberFormat="1" applyFont="1" applyFill="1" applyBorder="1" applyAlignment="1">
      <alignment wrapText="1"/>
    </xf>
    <xf numFmtId="0" fontId="11" fillId="0" borderId="0" xfId="0" applyFont="1"/>
    <xf numFmtId="0" fontId="13" fillId="0" borderId="0" xfId="0" applyFont="1"/>
    <xf numFmtId="2" fontId="15" fillId="0" borderId="14" xfId="0" applyNumberFormat="1" applyFont="1" applyBorder="1" applyAlignment="1">
      <alignment wrapText="1"/>
    </xf>
    <xf numFmtId="3" fontId="1" fillId="0" borderId="0" xfId="0" applyNumberFormat="1" applyFont="1" applyFill="1" applyBorder="1" applyAlignment="1">
      <alignment wrapText="1"/>
    </xf>
    <xf numFmtId="0" fontId="16" fillId="0" borderId="0" xfId="0" applyFont="1"/>
    <xf numFmtId="2" fontId="7" fillId="0" borderId="1" xfId="0" applyNumberFormat="1" applyFont="1" applyBorder="1" applyAlignment="1">
      <alignment horizontal="left" vertical="top" wrapText="1"/>
    </xf>
    <xf numFmtId="3" fontId="7" fillId="0" borderId="1" xfId="0" applyNumberFormat="1" applyFont="1" applyBorder="1" applyAlignment="1">
      <alignment horizontal="right" wrapText="1"/>
    </xf>
    <xf numFmtId="3" fontId="7" fillId="0" borderId="9" xfId="0" applyNumberFormat="1" applyFont="1" applyBorder="1" applyAlignment="1">
      <alignment wrapText="1"/>
    </xf>
    <xf numFmtId="0" fontId="10" fillId="0" borderId="0" xfId="0" applyFont="1" applyFill="1" applyBorder="1"/>
    <xf numFmtId="2" fontId="7" fillId="0" borderId="1" xfId="0" applyNumberFormat="1" applyFont="1" applyBorder="1" applyAlignment="1">
      <alignment vertical="top" wrapText="1"/>
    </xf>
    <xf numFmtId="0" fontId="7" fillId="0" borderId="1" xfId="0" applyFont="1" applyBorder="1" applyAlignment="1">
      <alignment vertical="top" wrapText="1"/>
    </xf>
    <xf numFmtId="2" fontId="7" fillId="0" borderId="11" xfId="0" applyNumberFormat="1" applyFont="1" applyBorder="1" applyAlignment="1">
      <alignment vertical="top" wrapText="1"/>
    </xf>
    <xf numFmtId="0" fontId="14" fillId="0" borderId="0" xfId="0" applyFont="1"/>
    <xf numFmtId="0" fontId="7" fillId="0" borderId="14" xfId="0" applyFont="1" applyBorder="1" applyAlignment="1">
      <alignment vertical="top" wrapText="1"/>
    </xf>
    <xf numFmtId="2" fontId="7" fillId="0" borderId="14" xfId="0" applyNumberFormat="1" applyFont="1" applyBorder="1" applyAlignment="1">
      <alignment wrapText="1"/>
    </xf>
    <xf numFmtId="3" fontId="7" fillId="0" borderId="14" xfId="0" applyNumberFormat="1" applyFont="1" applyBorder="1" applyAlignment="1">
      <alignment wrapText="1"/>
    </xf>
    <xf numFmtId="2" fontId="1" fillId="0" borderId="0" xfId="0" applyNumberFormat="1" applyFont="1" applyBorder="1" applyAlignment="1">
      <alignment wrapText="1"/>
    </xf>
    <xf numFmtId="2" fontId="7" fillId="0" borderId="0" xfId="0" applyNumberFormat="1" applyFont="1" applyBorder="1" applyAlignment="1">
      <alignment wrapText="1"/>
    </xf>
    <xf numFmtId="2" fontId="7" fillId="2" borderId="0" xfId="0" applyNumberFormat="1" applyFont="1" applyFill="1" applyBorder="1" applyAlignment="1">
      <alignment wrapText="1"/>
    </xf>
    <xf numFmtId="3" fontId="1" fillId="0" borderId="0" xfId="0" applyNumberFormat="1" applyFont="1" applyBorder="1" applyAlignment="1">
      <alignment wrapText="1"/>
    </xf>
    <xf numFmtId="3" fontId="7" fillId="0" borderId="3" xfId="0" applyNumberFormat="1" applyFont="1" applyBorder="1" applyAlignment="1">
      <alignment wrapText="1"/>
    </xf>
    <xf numFmtId="3" fontId="7" fillId="0" borderId="3" xfId="0" applyNumberFormat="1" applyFont="1" applyBorder="1" applyAlignment="1">
      <alignment horizontal="right" wrapText="1"/>
    </xf>
    <xf numFmtId="3" fontId="7" fillId="0" borderId="22" xfId="0" applyNumberFormat="1" applyFont="1" applyBorder="1" applyAlignment="1">
      <alignment wrapText="1"/>
    </xf>
    <xf numFmtId="0" fontId="7" fillId="0" borderId="1" xfId="0" applyFont="1" applyBorder="1" applyAlignment="1">
      <alignment wrapText="1"/>
    </xf>
    <xf numFmtId="0" fontId="17" fillId="0" borderId="0" xfId="0" applyFont="1"/>
    <xf numFmtId="2" fontId="15" fillId="0" borderId="25" xfId="0" applyNumberFormat="1" applyFont="1" applyBorder="1" applyAlignment="1">
      <alignment vertical="top" wrapText="1"/>
    </xf>
    <xf numFmtId="2" fontId="7" fillId="0" borderId="26" xfId="0" applyNumberFormat="1" applyFont="1" applyBorder="1" applyAlignment="1">
      <alignment vertical="top" wrapText="1"/>
    </xf>
    <xf numFmtId="2" fontId="7" fillId="2" borderId="26" xfId="0" applyNumberFormat="1" applyFont="1" applyFill="1" applyBorder="1" applyAlignment="1">
      <alignment wrapText="1"/>
    </xf>
    <xf numFmtId="3" fontId="7" fillId="0" borderId="26" xfId="0" applyNumberFormat="1" applyFont="1" applyBorder="1" applyAlignment="1">
      <alignment wrapText="1"/>
    </xf>
    <xf numFmtId="3" fontId="7" fillId="0" borderId="27" xfId="0" applyNumberFormat="1" applyFont="1" applyBorder="1" applyAlignment="1">
      <alignment wrapText="1"/>
    </xf>
    <xf numFmtId="2" fontId="15" fillId="0" borderId="11" xfId="0" applyNumberFormat="1" applyFont="1" applyBorder="1" applyAlignment="1">
      <alignment vertical="top" wrapText="1"/>
    </xf>
    <xf numFmtId="2" fontId="7" fillId="0" borderId="11" xfId="0" applyNumberFormat="1" applyFont="1" applyBorder="1" applyAlignment="1">
      <alignment wrapText="1"/>
    </xf>
    <xf numFmtId="0" fontId="7" fillId="0" borderId="3" xfId="0" applyFont="1" applyBorder="1" applyAlignment="1">
      <alignment vertical="top" wrapText="1"/>
    </xf>
    <xf numFmtId="2" fontId="7" fillId="0" borderId="29" xfId="0" applyNumberFormat="1" applyFont="1" applyBorder="1" applyAlignment="1">
      <alignment vertical="top" wrapText="1"/>
    </xf>
    <xf numFmtId="3" fontId="7" fillId="0" borderId="18" xfId="0" applyNumberFormat="1" applyFont="1" applyBorder="1" applyAlignment="1">
      <alignment wrapText="1"/>
    </xf>
    <xf numFmtId="3" fontId="15" fillId="3" borderId="20" xfId="0" applyNumberFormat="1" applyFont="1" applyFill="1" applyBorder="1" applyAlignment="1">
      <alignment wrapText="1"/>
    </xf>
    <xf numFmtId="0" fontId="19" fillId="0" borderId="0" xfId="0" applyFont="1"/>
    <xf numFmtId="2" fontId="18" fillId="3" borderId="19" xfId="0" applyNumberFormat="1" applyFont="1" applyFill="1" applyBorder="1" applyAlignment="1">
      <alignment horizontal="left" wrapText="1"/>
    </xf>
    <xf numFmtId="2" fontId="18" fillId="3" borderId="20" xfId="0" applyNumberFormat="1" applyFont="1" applyFill="1" applyBorder="1" applyAlignment="1">
      <alignment horizontal="left" wrapText="1"/>
    </xf>
    <xf numFmtId="0" fontId="12" fillId="0" borderId="0" xfId="0" applyFont="1" applyFill="1" applyBorder="1" applyAlignment="1">
      <alignment horizontal="left"/>
    </xf>
    <xf numFmtId="0" fontId="12" fillId="0" borderId="0" xfId="0" applyFont="1" applyAlignment="1">
      <alignment horizontal="left"/>
    </xf>
    <xf numFmtId="2" fontId="3" fillId="3" borderId="30" xfId="0" applyNumberFormat="1" applyFont="1" applyFill="1" applyBorder="1" applyAlignment="1">
      <alignment horizontal="left" wrapText="1"/>
    </xf>
    <xf numFmtId="2" fontId="3" fillId="3" borderId="31" xfId="0" applyNumberFormat="1" applyFont="1" applyFill="1" applyBorder="1" applyAlignment="1">
      <alignment horizontal="left" wrapText="1"/>
    </xf>
    <xf numFmtId="2" fontId="3" fillId="3" borderId="32" xfId="0" applyNumberFormat="1" applyFont="1" applyFill="1" applyBorder="1" applyAlignment="1">
      <alignment horizontal="left" wrapText="1"/>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7"/>
  <sheetViews>
    <sheetView tabSelected="1" workbookViewId="0">
      <selection activeCell="I2" sqref="I2"/>
    </sheetView>
  </sheetViews>
  <sheetFormatPr defaultRowHeight="14.25"/>
  <cols>
    <col min="1" max="1" width="3.125" customWidth="1"/>
    <col min="2" max="2" width="25" customWidth="1"/>
    <col min="3" max="3" width="20.625" customWidth="1"/>
    <col min="4" max="4" width="9.5" customWidth="1"/>
    <col min="5" max="5" width="10.25" customWidth="1"/>
    <col min="6" max="6" width="8.25" customWidth="1"/>
    <col min="7" max="8" width="8" customWidth="1"/>
    <col min="9" max="11" width="9.375" customWidth="1"/>
    <col min="12" max="12" width="9.25" customWidth="1"/>
  </cols>
  <sheetData>
    <row r="1" spans="1:31">
      <c r="I1" s="56" t="s">
        <v>135</v>
      </c>
      <c r="J1" s="56"/>
      <c r="K1" s="51"/>
    </row>
    <row r="2" spans="1:31">
      <c r="I2" s="50" t="s">
        <v>138</v>
      </c>
      <c r="J2" s="50"/>
      <c r="K2" s="51"/>
    </row>
    <row r="3" spans="1:31">
      <c r="I3" s="50" t="s">
        <v>53</v>
      </c>
      <c r="J3" s="50"/>
      <c r="K3" s="51"/>
    </row>
    <row r="4" spans="1:31">
      <c r="I4" s="50" t="s">
        <v>139</v>
      </c>
      <c r="J4" s="50"/>
      <c r="K4" s="51"/>
    </row>
    <row r="5" spans="1:31">
      <c r="I5" s="56" t="s">
        <v>54</v>
      </c>
      <c r="J5" s="56"/>
      <c r="K5" s="51"/>
      <c r="L5" s="51"/>
      <c r="M5" s="51"/>
    </row>
    <row r="6" spans="1:31">
      <c r="F6" s="52"/>
      <c r="I6" s="50" t="s">
        <v>75</v>
      </c>
      <c r="J6" s="50"/>
      <c r="K6" s="51"/>
      <c r="L6" s="51"/>
      <c r="M6" s="51"/>
    </row>
    <row r="7" spans="1:31" ht="15">
      <c r="D7" s="67" t="s">
        <v>69</v>
      </c>
      <c r="E7" s="1"/>
      <c r="F7" s="1"/>
      <c r="G7" s="1"/>
      <c r="H7" s="1"/>
      <c r="I7" s="50" t="s">
        <v>53</v>
      </c>
      <c r="J7" s="50"/>
      <c r="K7" s="51"/>
      <c r="L7" s="51"/>
      <c r="M7" s="51"/>
    </row>
    <row r="8" spans="1:31" ht="15" thickBot="1">
      <c r="I8" s="50" t="s">
        <v>76</v>
      </c>
      <c r="J8" s="50"/>
      <c r="K8" s="51"/>
      <c r="L8" s="51"/>
      <c r="M8" s="51"/>
    </row>
    <row r="9" spans="1:31">
      <c r="B9" s="7"/>
      <c r="C9" s="8"/>
      <c r="D9" s="9"/>
      <c r="E9" s="8"/>
      <c r="F9" s="10" t="s">
        <v>3</v>
      </c>
      <c r="G9" s="10"/>
      <c r="H9" s="10"/>
      <c r="I9" s="10"/>
      <c r="J9" s="10"/>
      <c r="K9" s="10"/>
      <c r="L9" s="11"/>
    </row>
    <row r="10" spans="1:31" ht="95.25" customHeight="1" thickBot="1">
      <c r="B10" s="15" t="s">
        <v>0</v>
      </c>
      <c r="C10" s="16" t="s">
        <v>1</v>
      </c>
      <c r="D10" s="17" t="s">
        <v>2</v>
      </c>
      <c r="E10" s="16" t="s">
        <v>72</v>
      </c>
      <c r="F10" s="18" t="s">
        <v>4</v>
      </c>
      <c r="G10" s="19" t="s">
        <v>5</v>
      </c>
      <c r="H10" s="19" t="s">
        <v>6</v>
      </c>
      <c r="I10" s="57" t="s">
        <v>56</v>
      </c>
      <c r="J10" s="57" t="s">
        <v>9</v>
      </c>
      <c r="K10" s="19" t="s">
        <v>12</v>
      </c>
      <c r="L10" s="20" t="s">
        <v>8</v>
      </c>
      <c r="O10" s="52"/>
    </row>
    <row r="11" spans="1:31" ht="13.5" customHeight="1" thickBot="1">
      <c r="B11" s="46">
        <v>1</v>
      </c>
      <c r="C11" s="47">
        <v>2</v>
      </c>
      <c r="D11" s="47">
        <v>3</v>
      </c>
      <c r="E11" s="47">
        <v>4</v>
      </c>
      <c r="F11" s="47">
        <v>5</v>
      </c>
      <c r="G11" s="47">
        <v>6</v>
      </c>
      <c r="H11" s="47">
        <v>7</v>
      </c>
      <c r="I11" s="47">
        <v>8</v>
      </c>
      <c r="J11" s="47">
        <v>9</v>
      </c>
      <c r="K11" s="47">
        <v>10</v>
      </c>
      <c r="L11" s="53">
        <v>11</v>
      </c>
    </row>
    <row r="12" spans="1:31" ht="71.25" customHeight="1">
      <c r="B12" s="80" t="s">
        <v>111</v>
      </c>
      <c r="C12" s="81" t="s">
        <v>67</v>
      </c>
      <c r="D12" s="82" t="s">
        <v>61</v>
      </c>
      <c r="E12" s="83">
        <f>SUM(F12:L12)</f>
        <v>695000</v>
      </c>
      <c r="F12" s="83">
        <v>100000</v>
      </c>
      <c r="G12" s="83"/>
      <c r="H12" s="83"/>
      <c r="I12" s="83"/>
      <c r="J12" s="83"/>
      <c r="K12" s="83">
        <f>250000+520000-175000</f>
        <v>595000</v>
      </c>
      <c r="L12" s="84"/>
    </row>
    <row r="13" spans="1:31" ht="51" customHeight="1">
      <c r="A13" s="79"/>
      <c r="B13" s="66" t="s">
        <v>112</v>
      </c>
      <c r="C13" s="60" t="s">
        <v>130</v>
      </c>
      <c r="D13" s="48" t="s">
        <v>58</v>
      </c>
      <c r="E13" s="49">
        <f>SUM(F13:L13)</f>
        <v>20000</v>
      </c>
      <c r="F13" s="49"/>
      <c r="G13" s="49"/>
      <c r="H13" s="49"/>
      <c r="I13" s="49"/>
      <c r="J13" s="49"/>
      <c r="K13" s="49">
        <f>808500-758500-30000</f>
        <v>20000</v>
      </c>
      <c r="L13" s="62"/>
    </row>
    <row r="14" spans="1:31" ht="106.5" customHeight="1">
      <c r="B14" s="66" t="s">
        <v>113</v>
      </c>
      <c r="C14" s="60" t="s">
        <v>70</v>
      </c>
      <c r="D14" s="48" t="s">
        <v>58</v>
      </c>
      <c r="E14" s="49">
        <f>SUM(F14:L14)</f>
        <v>375410</v>
      </c>
      <c r="F14" s="49"/>
      <c r="G14" s="49"/>
      <c r="H14" s="49"/>
      <c r="I14" s="49"/>
      <c r="J14" s="49"/>
      <c r="K14" s="49">
        <f>1282000-733540+116950-290000</f>
        <v>375410</v>
      </c>
      <c r="L14" s="62"/>
      <c r="U14" s="71"/>
      <c r="V14" s="72"/>
      <c r="W14" s="73"/>
      <c r="X14" s="74"/>
      <c r="Y14" s="74"/>
      <c r="Z14" s="74"/>
      <c r="AA14" s="74"/>
      <c r="AB14" s="74"/>
      <c r="AC14" s="74"/>
      <c r="AD14" s="74"/>
      <c r="AE14" s="74"/>
    </row>
    <row r="15" spans="1:31" ht="87" customHeight="1">
      <c r="B15" s="66" t="s">
        <v>114</v>
      </c>
      <c r="C15" s="65" t="s">
        <v>84</v>
      </c>
      <c r="D15" s="44" t="s">
        <v>59</v>
      </c>
      <c r="E15" s="49">
        <f t="shared" ref="E15:E25" si="0">SUM(F15:L15)</f>
        <v>666311</v>
      </c>
      <c r="F15" s="49">
        <f>38157+1600</f>
        <v>39757</v>
      </c>
      <c r="G15" s="49"/>
      <c r="H15" s="49"/>
      <c r="I15" s="49">
        <v>563228</v>
      </c>
      <c r="J15" s="49"/>
      <c r="K15" s="61">
        <f>47697+2000+3690</f>
        <v>53387</v>
      </c>
      <c r="L15" s="62">
        <f>9539+400</f>
        <v>9939</v>
      </c>
    </row>
    <row r="16" spans="1:31" ht="131.25" customHeight="1">
      <c r="B16" s="66" t="s">
        <v>114</v>
      </c>
      <c r="C16" s="65" t="s">
        <v>85</v>
      </c>
      <c r="D16" s="44" t="s">
        <v>58</v>
      </c>
      <c r="E16" s="49">
        <f t="shared" si="0"/>
        <v>630000</v>
      </c>
      <c r="F16" s="49"/>
      <c r="G16" s="49"/>
      <c r="H16" s="49"/>
      <c r="I16" s="49"/>
      <c r="J16" s="49"/>
      <c r="K16" s="61">
        <v>630000</v>
      </c>
      <c r="L16" s="62"/>
    </row>
    <row r="17" spans="1:12" ht="50.25" customHeight="1">
      <c r="B17" s="66" t="s">
        <v>114</v>
      </c>
      <c r="C17" s="65" t="s">
        <v>86</v>
      </c>
      <c r="D17" s="44" t="s">
        <v>58</v>
      </c>
      <c r="E17" s="49">
        <f t="shared" si="0"/>
        <v>200000</v>
      </c>
      <c r="F17" s="49"/>
      <c r="G17" s="49"/>
      <c r="H17" s="49"/>
      <c r="I17" s="49"/>
      <c r="J17" s="49"/>
      <c r="K17" s="61">
        <v>200000</v>
      </c>
      <c r="L17" s="62"/>
    </row>
    <row r="18" spans="1:12" ht="49.5" customHeight="1">
      <c r="B18" s="66" t="s">
        <v>115</v>
      </c>
      <c r="C18" s="65" t="s">
        <v>62</v>
      </c>
      <c r="D18" s="44" t="s">
        <v>61</v>
      </c>
      <c r="E18" s="49">
        <f t="shared" si="0"/>
        <v>150000</v>
      </c>
      <c r="F18" s="49">
        <v>50000</v>
      </c>
      <c r="G18" s="49"/>
      <c r="H18" s="49"/>
      <c r="I18" s="49"/>
      <c r="J18" s="49"/>
      <c r="K18" s="61">
        <v>100000</v>
      </c>
      <c r="L18" s="62"/>
    </row>
    <row r="19" spans="1:12" ht="49.5" customHeight="1">
      <c r="B19" s="66" t="s">
        <v>107</v>
      </c>
      <c r="C19" s="65" t="s">
        <v>79</v>
      </c>
      <c r="D19" s="44" t="s">
        <v>61</v>
      </c>
      <c r="E19" s="49">
        <f t="shared" si="0"/>
        <v>215250</v>
      </c>
      <c r="F19" s="49"/>
      <c r="G19" s="49"/>
      <c r="H19" s="49"/>
      <c r="I19" s="49"/>
      <c r="J19" s="49"/>
      <c r="K19" s="61">
        <f>260000-44750</f>
        <v>215250</v>
      </c>
      <c r="L19" s="62"/>
    </row>
    <row r="20" spans="1:12" ht="49.5" customHeight="1">
      <c r="B20" s="66" t="s">
        <v>115</v>
      </c>
      <c r="C20" s="65" t="s">
        <v>81</v>
      </c>
      <c r="D20" s="44" t="s">
        <v>61</v>
      </c>
      <c r="E20" s="49">
        <f t="shared" si="0"/>
        <v>2300400</v>
      </c>
      <c r="F20" s="49">
        <f>700000+628360-322999</f>
        <v>1005361</v>
      </c>
      <c r="G20" s="49"/>
      <c r="H20" s="49"/>
      <c r="I20" s="49"/>
      <c r="J20" s="49"/>
      <c r="K20" s="61">
        <f>972040+322999</f>
        <v>1295039</v>
      </c>
      <c r="L20" s="62"/>
    </row>
    <row r="21" spans="1:12" ht="49.5" customHeight="1">
      <c r="B21" s="66" t="s">
        <v>107</v>
      </c>
      <c r="C21" s="65" t="s">
        <v>96</v>
      </c>
      <c r="D21" s="44" t="s">
        <v>61</v>
      </c>
      <c r="E21" s="49">
        <f t="shared" si="0"/>
        <v>29500</v>
      </c>
      <c r="F21" s="49"/>
      <c r="G21" s="49"/>
      <c r="H21" s="49"/>
      <c r="I21" s="49"/>
      <c r="J21" s="49"/>
      <c r="K21" s="61">
        <f>30000-500</f>
        <v>29500</v>
      </c>
      <c r="L21" s="62"/>
    </row>
    <row r="22" spans="1:12" ht="49.5" customHeight="1">
      <c r="B22" s="66" t="s">
        <v>114</v>
      </c>
      <c r="C22" s="65" t="s">
        <v>97</v>
      </c>
      <c r="D22" s="44" t="s">
        <v>61</v>
      </c>
      <c r="E22" s="49">
        <f t="shared" si="0"/>
        <v>103900</v>
      </c>
      <c r="F22" s="49"/>
      <c r="G22" s="49"/>
      <c r="H22" s="49"/>
      <c r="I22" s="49"/>
      <c r="J22" s="49"/>
      <c r="K22" s="61">
        <v>103900</v>
      </c>
      <c r="L22" s="62"/>
    </row>
    <row r="23" spans="1:12" ht="50.25" customHeight="1">
      <c r="B23" s="66" t="s">
        <v>114</v>
      </c>
      <c r="C23" s="65" t="s">
        <v>104</v>
      </c>
      <c r="D23" s="44" t="s">
        <v>59</v>
      </c>
      <c r="E23" s="49">
        <f t="shared" si="0"/>
        <v>4000</v>
      </c>
      <c r="F23" s="49"/>
      <c r="G23" s="49"/>
      <c r="H23" s="49"/>
      <c r="I23" s="49"/>
      <c r="J23" s="49"/>
      <c r="K23" s="61">
        <v>4000</v>
      </c>
      <c r="L23" s="62"/>
    </row>
    <row r="24" spans="1:12" ht="50.25" customHeight="1">
      <c r="B24" s="66" t="s">
        <v>114</v>
      </c>
      <c r="C24" s="65" t="s">
        <v>105</v>
      </c>
      <c r="D24" s="44" t="s">
        <v>59</v>
      </c>
      <c r="E24" s="49">
        <f t="shared" si="0"/>
        <v>4000</v>
      </c>
      <c r="F24" s="49"/>
      <c r="G24" s="49"/>
      <c r="H24" s="49"/>
      <c r="I24" s="49"/>
      <c r="J24" s="49"/>
      <c r="K24" s="61">
        <v>4000</v>
      </c>
      <c r="L24" s="62"/>
    </row>
    <row r="25" spans="1:12" ht="50.25" customHeight="1">
      <c r="A25" s="79"/>
      <c r="B25" s="85" t="s">
        <v>116</v>
      </c>
      <c r="C25" s="65" t="s">
        <v>137</v>
      </c>
      <c r="D25" s="44" t="s">
        <v>61</v>
      </c>
      <c r="E25" s="49">
        <f t="shared" si="0"/>
        <v>82041</v>
      </c>
      <c r="F25" s="49"/>
      <c r="G25" s="49"/>
      <c r="H25" s="49"/>
      <c r="I25" s="49"/>
      <c r="J25" s="49"/>
      <c r="K25" s="61">
        <f>80000+2041</f>
        <v>82041</v>
      </c>
      <c r="L25" s="62"/>
    </row>
    <row r="26" spans="1:12" ht="49.5" customHeight="1">
      <c r="B26" s="86" t="s">
        <v>117</v>
      </c>
      <c r="C26" s="44" t="s">
        <v>78</v>
      </c>
      <c r="D26" s="48" t="s">
        <v>133</v>
      </c>
      <c r="E26" s="49">
        <f>SUM(F26:L26)</f>
        <v>100929</v>
      </c>
      <c r="F26" s="49"/>
      <c r="G26" s="49"/>
      <c r="H26" s="49"/>
      <c r="I26" s="49"/>
      <c r="J26" s="49"/>
      <c r="K26" s="49">
        <f>929+100000</f>
        <v>100929</v>
      </c>
      <c r="L26" s="62"/>
    </row>
    <row r="27" spans="1:12" ht="359.25" customHeight="1">
      <c r="B27" s="86" t="s">
        <v>118</v>
      </c>
      <c r="C27" s="44" t="s">
        <v>92</v>
      </c>
      <c r="D27" s="48" t="s">
        <v>61</v>
      </c>
      <c r="E27" s="49">
        <f>SUM(F27:L27)</f>
        <v>4586</v>
      </c>
      <c r="F27" s="49"/>
      <c r="G27" s="49"/>
      <c r="H27" s="49"/>
      <c r="I27" s="49"/>
      <c r="J27" s="49"/>
      <c r="K27" s="49">
        <v>4586</v>
      </c>
      <c r="L27" s="62"/>
    </row>
    <row r="28" spans="1:12" ht="123" customHeight="1">
      <c r="B28" s="86" t="s">
        <v>118</v>
      </c>
      <c r="C28" s="44" t="s">
        <v>134</v>
      </c>
      <c r="D28" s="48" t="s">
        <v>61</v>
      </c>
      <c r="E28" s="49">
        <f>SUM(F28:L28)</f>
        <v>23600</v>
      </c>
      <c r="F28" s="49"/>
      <c r="G28" s="49"/>
      <c r="H28" s="49"/>
      <c r="I28" s="49"/>
      <c r="J28" s="49"/>
      <c r="K28" s="49">
        <v>9500</v>
      </c>
      <c r="L28" s="62">
        <v>14100</v>
      </c>
    </row>
    <row r="29" spans="1:12" ht="50.25" customHeight="1">
      <c r="B29" s="66" t="s">
        <v>119</v>
      </c>
      <c r="C29" s="64" t="s">
        <v>66</v>
      </c>
      <c r="D29" s="48" t="s">
        <v>61</v>
      </c>
      <c r="E29" s="49">
        <f t="shared" ref="E29:E52" si="1">SUM(F29:L29)</f>
        <v>4000</v>
      </c>
      <c r="F29" s="49"/>
      <c r="G29" s="49">
        <v>4000</v>
      </c>
      <c r="H29" s="49"/>
      <c r="I29" s="49"/>
      <c r="J29" s="49"/>
      <c r="K29" s="49"/>
      <c r="L29" s="62"/>
    </row>
    <row r="30" spans="1:12" s="59" customFormat="1" ht="121.5" customHeight="1">
      <c r="B30" s="66" t="s">
        <v>68</v>
      </c>
      <c r="C30" s="78" t="s">
        <v>103</v>
      </c>
      <c r="D30" s="48" t="s">
        <v>64</v>
      </c>
      <c r="E30" s="49">
        <f t="shared" si="1"/>
        <v>92416</v>
      </c>
      <c r="F30" s="49"/>
      <c r="G30" s="49"/>
      <c r="H30" s="49"/>
      <c r="I30" s="49"/>
      <c r="J30" s="49"/>
      <c r="K30" s="49">
        <f>100000-50651+43067</f>
        <v>92416</v>
      </c>
      <c r="L30" s="62"/>
    </row>
    <row r="31" spans="1:12" s="59" customFormat="1" ht="121.5" customHeight="1">
      <c r="B31" s="66" t="s">
        <v>68</v>
      </c>
      <c r="C31" s="65" t="s">
        <v>110</v>
      </c>
      <c r="D31" s="48" t="s">
        <v>61</v>
      </c>
      <c r="E31" s="49">
        <f t="shared" si="1"/>
        <v>3936</v>
      </c>
      <c r="F31" s="49"/>
      <c r="G31" s="49"/>
      <c r="H31" s="49"/>
      <c r="I31" s="49"/>
      <c r="J31" s="49"/>
      <c r="K31" s="49">
        <v>3936</v>
      </c>
      <c r="L31" s="62"/>
    </row>
    <row r="32" spans="1:12" s="59" customFormat="1" ht="98.25" customHeight="1">
      <c r="B32" s="66" t="s">
        <v>109</v>
      </c>
      <c r="C32" s="78" t="s">
        <v>108</v>
      </c>
      <c r="D32" s="48" t="s">
        <v>61</v>
      </c>
      <c r="E32" s="49">
        <f t="shared" si="1"/>
        <v>50000</v>
      </c>
      <c r="F32" s="49"/>
      <c r="G32" s="49"/>
      <c r="H32" s="49"/>
      <c r="I32" s="49"/>
      <c r="J32" s="49"/>
      <c r="K32" s="49">
        <v>50000</v>
      </c>
      <c r="L32" s="62"/>
    </row>
    <row r="33" spans="2:14" ht="145.5" customHeight="1">
      <c r="B33" s="66" t="s">
        <v>120</v>
      </c>
      <c r="C33" s="64" t="s">
        <v>87</v>
      </c>
      <c r="D33" s="48" t="s">
        <v>61</v>
      </c>
      <c r="E33" s="49">
        <f t="shared" si="1"/>
        <v>9000</v>
      </c>
      <c r="F33" s="49"/>
      <c r="G33" s="49">
        <v>9000</v>
      </c>
      <c r="H33" s="49"/>
      <c r="I33" s="49"/>
      <c r="J33" s="49"/>
      <c r="K33" s="49"/>
      <c r="L33" s="62"/>
    </row>
    <row r="34" spans="2:14" ht="79.5" customHeight="1">
      <c r="B34" s="66" t="s">
        <v>121</v>
      </c>
      <c r="C34" s="64" t="s">
        <v>98</v>
      </c>
      <c r="D34" s="48" t="s">
        <v>61</v>
      </c>
      <c r="E34" s="49">
        <f>SUM(F34:L34)</f>
        <v>80000</v>
      </c>
      <c r="F34" s="49"/>
      <c r="G34" s="49"/>
      <c r="H34" s="49">
        <v>32000</v>
      </c>
      <c r="I34" s="49"/>
      <c r="J34" s="49"/>
      <c r="K34" s="49">
        <v>48000</v>
      </c>
      <c r="L34" s="62"/>
    </row>
    <row r="35" spans="2:14" ht="75.75" customHeight="1">
      <c r="B35" s="66" t="s">
        <v>122</v>
      </c>
      <c r="C35" s="64" t="s">
        <v>95</v>
      </c>
      <c r="D35" s="48" t="s">
        <v>61</v>
      </c>
      <c r="E35" s="49">
        <f t="shared" si="1"/>
        <v>6000</v>
      </c>
      <c r="F35" s="49"/>
      <c r="G35" s="49"/>
      <c r="H35" s="49"/>
      <c r="I35" s="49"/>
      <c r="J35" s="49"/>
      <c r="K35" s="49">
        <v>6000</v>
      </c>
      <c r="L35" s="62"/>
    </row>
    <row r="36" spans="2:14" ht="108.75" customHeight="1">
      <c r="B36" s="66" t="s">
        <v>60</v>
      </c>
      <c r="C36" s="64" t="s">
        <v>88</v>
      </c>
      <c r="D36" s="48" t="s">
        <v>58</v>
      </c>
      <c r="E36" s="49">
        <f t="shared" si="1"/>
        <v>249951</v>
      </c>
      <c r="F36" s="49"/>
      <c r="G36" s="49"/>
      <c r="H36" s="49">
        <v>100000</v>
      </c>
      <c r="I36" s="49"/>
      <c r="J36" s="49"/>
      <c r="K36" s="49">
        <f>100951+49000</f>
        <v>149951</v>
      </c>
      <c r="L36" s="62"/>
    </row>
    <row r="37" spans="2:14" ht="47.25" customHeight="1">
      <c r="B37" s="66" t="s">
        <v>93</v>
      </c>
      <c r="C37" s="64" t="s">
        <v>94</v>
      </c>
      <c r="D37" s="48" t="s">
        <v>102</v>
      </c>
      <c r="E37" s="49">
        <f t="shared" si="1"/>
        <v>190000</v>
      </c>
      <c r="F37" s="49"/>
      <c r="G37" s="49"/>
      <c r="H37" s="49"/>
      <c r="I37" s="49"/>
      <c r="J37" s="49"/>
      <c r="K37" s="49">
        <f>30000+160000</f>
        <v>190000</v>
      </c>
      <c r="L37" s="62"/>
    </row>
    <row r="38" spans="2:14" ht="47.25" customHeight="1">
      <c r="B38" s="66" t="s">
        <v>93</v>
      </c>
      <c r="C38" s="64" t="s">
        <v>99</v>
      </c>
      <c r="D38" s="48" t="s">
        <v>58</v>
      </c>
      <c r="E38" s="49">
        <f t="shared" si="1"/>
        <v>150000</v>
      </c>
      <c r="F38" s="49"/>
      <c r="G38" s="49"/>
      <c r="H38" s="49"/>
      <c r="I38" s="49"/>
      <c r="J38" s="49"/>
      <c r="K38" s="49">
        <v>150000</v>
      </c>
      <c r="L38" s="62"/>
    </row>
    <row r="39" spans="2:14" ht="39.75" customHeight="1">
      <c r="B39" s="66" t="s">
        <v>93</v>
      </c>
      <c r="C39" s="64" t="s">
        <v>136</v>
      </c>
      <c r="D39" s="48" t="s">
        <v>61</v>
      </c>
      <c r="E39" s="49">
        <f t="shared" si="1"/>
        <v>120000</v>
      </c>
      <c r="F39" s="49"/>
      <c r="G39" s="49"/>
      <c r="H39" s="49"/>
      <c r="I39" s="49"/>
      <c r="J39" s="49"/>
      <c r="K39" s="49">
        <v>120000</v>
      </c>
      <c r="L39" s="62"/>
    </row>
    <row r="40" spans="2:14" ht="61.5" customHeight="1">
      <c r="B40" s="66" t="s">
        <v>131</v>
      </c>
      <c r="C40" s="64" t="s">
        <v>132</v>
      </c>
      <c r="D40" s="48" t="s">
        <v>61</v>
      </c>
      <c r="E40" s="49">
        <f t="shared" si="1"/>
        <v>18000</v>
      </c>
      <c r="F40" s="49"/>
      <c r="G40" s="49"/>
      <c r="H40" s="49"/>
      <c r="I40" s="49"/>
      <c r="J40" s="49"/>
      <c r="K40" s="49">
        <f>10000+8000</f>
        <v>18000</v>
      </c>
      <c r="L40" s="62"/>
    </row>
    <row r="41" spans="2:14" ht="36">
      <c r="B41" s="66" t="s">
        <v>123</v>
      </c>
      <c r="C41" s="64" t="s">
        <v>63</v>
      </c>
      <c r="D41" s="48" t="s">
        <v>64</v>
      </c>
      <c r="E41" s="49">
        <f t="shared" si="1"/>
        <v>1800000</v>
      </c>
      <c r="F41" s="49"/>
      <c r="G41" s="49"/>
      <c r="H41" s="49"/>
      <c r="I41" s="49"/>
      <c r="J41" s="49"/>
      <c r="K41" s="49">
        <v>1800000</v>
      </c>
      <c r="L41" s="62"/>
    </row>
    <row r="42" spans="2:14" ht="36">
      <c r="B42" s="66" t="s">
        <v>123</v>
      </c>
      <c r="C42" s="64" t="s">
        <v>100</v>
      </c>
      <c r="D42" s="48" t="s">
        <v>57</v>
      </c>
      <c r="E42" s="49">
        <f t="shared" si="1"/>
        <v>526210</v>
      </c>
      <c r="F42" s="49"/>
      <c r="G42" s="49"/>
      <c r="H42" s="49"/>
      <c r="I42" s="49"/>
      <c r="J42" s="49"/>
      <c r="K42" s="49">
        <v>526210</v>
      </c>
      <c r="L42" s="62"/>
    </row>
    <row r="43" spans="2:14" ht="46.5" customHeight="1">
      <c r="B43" s="66" t="s">
        <v>123</v>
      </c>
      <c r="C43" s="64" t="s">
        <v>89</v>
      </c>
      <c r="D43" s="48" t="s">
        <v>59</v>
      </c>
      <c r="E43" s="49">
        <f t="shared" si="1"/>
        <v>89345</v>
      </c>
      <c r="F43" s="49"/>
      <c r="G43" s="49"/>
      <c r="H43" s="49"/>
      <c r="I43" s="49"/>
      <c r="J43" s="49"/>
      <c r="K43" s="49">
        <f>93652-4307</f>
        <v>89345</v>
      </c>
      <c r="L43" s="62"/>
    </row>
    <row r="44" spans="2:14" ht="62.25" customHeight="1">
      <c r="B44" s="66" t="s">
        <v>124</v>
      </c>
      <c r="C44" s="64" t="s">
        <v>80</v>
      </c>
      <c r="D44" s="48" t="s">
        <v>61</v>
      </c>
      <c r="E44" s="49">
        <f t="shared" si="1"/>
        <v>12000</v>
      </c>
      <c r="F44" s="49"/>
      <c r="G44" s="49"/>
      <c r="H44" s="49"/>
      <c r="I44" s="49"/>
      <c r="J44" s="49"/>
      <c r="K44" s="49">
        <v>12000</v>
      </c>
      <c r="L44" s="62"/>
    </row>
    <row r="45" spans="2:14" ht="60" customHeight="1">
      <c r="B45" s="66" t="s">
        <v>71</v>
      </c>
      <c r="C45" s="64" t="s">
        <v>74</v>
      </c>
      <c r="D45" s="48" t="s">
        <v>58</v>
      </c>
      <c r="E45" s="49">
        <f t="shared" si="1"/>
        <v>30000</v>
      </c>
      <c r="F45" s="49"/>
      <c r="G45" s="49"/>
      <c r="H45" s="49"/>
      <c r="I45" s="49"/>
      <c r="J45" s="49"/>
      <c r="K45" s="49">
        <v>30000</v>
      </c>
      <c r="L45" s="62"/>
    </row>
    <row r="46" spans="2:14" ht="48.75" customHeight="1">
      <c r="B46" s="66" t="s">
        <v>125</v>
      </c>
      <c r="C46" s="65" t="s">
        <v>65</v>
      </c>
      <c r="D46" s="44" t="s">
        <v>58</v>
      </c>
      <c r="E46" s="49">
        <f t="shared" si="1"/>
        <v>191578</v>
      </c>
      <c r="F46" s="49"/>
      <c r="G46" s="49"/>
      <c r="H46" s="49"/>
      <c r="I46" s="49"/>
      <c r="J46" s="49"/>
      <c r="K46" s="61">
        <f>200000-8422</f>
        <v>191578</v>
      </c>
      <c r="L46" s="62"/>
      <c r="M46" s="58"/>
      <c r="N46" s="45"/>
    </row>
    <row r="47" spans="2:14" ht="122.25" customHeight="1">
      <c r="B47" s="66" t="s">
        <v>125</v>
      </c>
      <c r="C47" s="65" t="s">
        <v>73</v>
      </c>
      <c r="D47" s="44" t="s">
        <v>57</v>
      </c>
      <c r="E47" s="49">
        <f t="shared" si="1"/>
        <v>45335</v>
      </c>
      <c r="F47" s="49">
        <v>32000</v>
      </c>
      <c r="G47" s="49"/>
      <c r="H47" s="49"/>
      <c r="I47" s="49"/>
      <c r="J47" s="49"/>
      <c r="K47" s="61">
        <v>8001</v>
      </c>
      <c r="L47" s="62">
        <v>5334</v>
      </c>
      <c r="M47" s="58"/>
      <c r="N47" s="45"/>
    </row>
    <row r="48" spans="2:14" ht="122.25" customHeight="1">
      <c r="B48" s="86" t="s">
        <v>126</v>
      </c>
      <c r="C48" s="65" t="s">
        <v>101</v>
      </c>
      <c r="D48" s="44" t="s">
        <v>61</v>
      </c>
      <c r="E48" s="49">
        <f t="shared" si="1"/>
        <v>60000</v>
      </c>
      <c r="F48" s="49"/>
      <c r="G48" s="49"/>
      <c r="H48" s="49"/>
      <c r="I48" s="49"/>
      <c r="J48" s="49"/>
      <c r="K48" s="61">
        <f>41250+18750</f>
        <v>60000</v>
      </c>
      <c r="L48" s="62"/>
      <c r="M48" s="58"/>
      <c r="N48" s="45"/>
    </row>
    <row r="49" spans="2:14" ht="62.25" customHeight="1">
      <c r="B49" s="86" t="s">
        <v>127</v>
      </c>
      <c r="C49" s="65" t="s">
        <v>77</v>
      </c>
      <c r="D49" s="44" t="s">
        <v>61</v>
      </c>
      <c r="E49" s="49">
        <f t="shared" si="1"/>
        <v>12500</v>
      </c>
      <c r="F49" s="49"/>
      <c r="G49" s="49"/>
      <c r="H49" s="49"/>
      <c r="I49" s="49"/>
      <c r="J49" s="49"/>
      <c r="K49" s="61">
        <v>12500</v>
      </c>
      <c r="L49" s="62"/>
      <c r="M49" s="58"/>
      <c r="N49" s="45"/>
    </row>
    <row r="50" spans="2:14" ht="60" customHeight="1">
      <c r="B50" s="66" t="s">
        <v>128</v>
      </c>
      <c r="C50" s="65" t="s">
        <v>90</v>
      </c>
      <c r="D50" s="44" t="s">
        <v>55</v>
      </c>
      <c r="E50" s="49">
        <f t="shared" si="1"/>
        <v>323251</v>
      </c>
      <c r="F50" s="49"/>
      <c r="G50" s="49"/>
      <c r="H50" s="49"/>
      <c r="I50" s="61">
        <v>204570</v>
      </c>
      <c r="J50" s="49"/>
      <c r="K50" s="49">
        <f>98681+20000</f>
        <v>118681</v>
      </c>
      <c r="L50" s="62"/>
    </row>
    <row r="51" spans="2:14" ht="62.25" customHeight="1">
      <c r="B51" s="66" t="s">
        <v>128</v>
      </c>
      <c r="C51" s="87" t="s">
        <v>82</v>
      </c>
      <c r="D51" s="44" t="s">
        <v>83</v>
      </c>
      <c r="E51" s="49">
        <f t="shared" si="1"/>
        <v>98505</v>
      </c>
      <c r="F51" s="75"/>
      <c r="G51" s="75"/>
      <c r="H51" s="75"/>
      <c r="I51" s="76"/>
      <c r="J51" s="75"/>
      <c r="K51" s="75">
        <v>98505</v>
      </c>
      <c r="L51" s="77"/>
    </row>
    <row r="52" spans="2:14" ht="86.25" customHeight="1" thickBot="1">
      <c r="B52" s="88" t="s">
        <v>129</v>
      </c>
      <c r="C52" s="68" t="s">
        <v>91</v>
      </c>
      <c r="D52" s="69" t="s">
        <v>57</v>
      </c>
      <c r="E52" s="70">
        <f t="shared" si="1"/>
        <v>727033</v>
      </c>
      <c r="F52" s="70"/>
      <c r="G52" s="70"/>
      <c r="H52" s="70">
        <v>220600</v>
      </c>
      <c r="I52" s="70"/>
      <c r="J52" s="70"/>
      <c r="K52" s="70">
        <v>506433</v>
      </c>
      <c r="L52" s="89"/>
    </row>
    <row r="53" spans="2:14" ht="15" thickBot="1">
      <c r="B53" s="92" t="s">
        <v>22</v>
      </c>
      <c r="C53" s="93"/>
      <c r="D53" s="93"/>
      <c r="E53" s="90">
        <f>SUM(E12:E52)</f>
        <v>10493987</v>
      </c>
      <c r="F53" s="90">
        <f t="shared" ref="F53:L53" si="2">SUM(F12:F52)</f>
        <v>1227118</v>
      </c>
      <c r="G53" s="90">
        <f t="shared" si="2"/>
        <v>13000</v>
      </c>
      <c r="H53" s="90">
        <f t="shared" si="2"/>
        <v>352600</v>
      </c>
      <c r="I53" s="90">
        <f t="shared" si="2"/>
        <v>767798</v>
      </c>
      <c r="J53" s="90">
        <f t="shared" si="2"/>
        <v>0</v>
      </c>
      <c r="K53" s="90">
        <f t="shared" si="2"/>
        <v>8104098</v>
      </c>
      <c r="L53" s="90">
        <f t="shared" si="2"/>
        <v>29373</v>
      </c>
      <c r="M53" s="54"/>
    </row>
    <row r="54" spans="2:14">
      <c r="B54" s="63" t="s">
        <v>106</v>
      </c>
      <c r="C54" s="91"/>
      <c r="D54" s="91"/>
      <c r="E54" s="91"/>
      <c r="F54" s="91"/>
      <c r="G54" s="91"/>
      <c r="H54" s="91"/>
      <c r="I54" s="91"/>
      <c r="J54" s="91"/>
      <c r="K54" s="51"/>
      <c r="L54" s="51"/>
    </row>
    <row r="55" spans="2:14">
      <c r="B55" s="94"/>
      <c r="C55" s="95"/>
      <c r="D55" s="95"/>
      <c r="E55" s="95"/>
      <c r="F55" s="95"/>
      <c r="G55" s="95"/>
      <c r="H55" s="95"/>
      <c r="I55" s="55"/>
      <c r="J55" s="55"/>
    </row>
    <row r="56" spans="2:14">
      <c r="D56" s="45"/>
      <c r="E56" s="45"/>
    </row>
    <row r="57" spans="2:14">
      <c r="D57" s="45"/>
      <c r="E57" s="45"/>
    </row>
    <row r="58" spans="2:14">
      <c r="D58" s="45"/>
      <c r="E58" s="45"/>
    </row>
    <row r="59" spans="2:14">
      <c r="E59" s="45"/>
    </row>
    <row r="60" spans="2:14">
      <c r="E60" s="45"/>
    </row>
    <row r="61" spans="2:14">
      <c r="E61" s="45"/>
    </row>
    <row r="76" spans="3:3" ht="15.75">
      <c r="C76" s="43"/>
    </row>
    <row r="77" spans="3:3" ht="15.75">
      <c r="C77" s="43"/>
    </row>
  </sheetData>
  <mergeCells count="2">
    <mergeCell ref="B53:D53"/>
    <mergeCell ref="B55:H55"/>
  </mergeCells>
  <pageMargins left="0.11811023622047245" right="0.31496062992125984"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activeCell="K26" sqref="A1:K26"/>
    </sheetView>
  </sheetViews>
  <sheetFormatPr defaultRowHeight="14.25"/>
  <cols>
    <col min="1" max="1" width="25" customWidth="1"/>
    <col min="2" max="2" width="16.25" customWidth="1"/>
    <col min="3" max="3" width="9.625" customWidth="1"/>
    <col min="4" max="4" width="9.5" customWidth="1"/>
    <col min="5" max="5" width="8.25" customWidth="1"/>
    <col min="6" max="7" width="8" customWidth="1"/>
    <col min="8" max="8" width="10" customWidth="1"/>
    <col min="9" max="9" width="9.375" customWidth="1"/>
    <col min="10" max="10" width="9.25" customWidth="1"/>
    <col min="11" max="11" width="8.375" customWidth="1"/>
  </cols>
  <sheetData>
    <row r="1" spans="1:11">
      <c r="H1" s="26" t="s">
        <v>27</v>
      </c>
    </row>
    <row r="2" spans="1:11">
      <c r="H2" s="26" t="s">
        <v>28</v>
      </c>
    </row>
    <row r="3" spans="1:11">
      <c r="H3" s="26" t="s">
        <v>23</v>
      </c>
    </row>
    <row r="4" spans="1:11" ht="15.75" thickBot="1">
      <c r="A4" s="1" t="s">
        <v>51</v>
      </c>
      <c r="H4" s="26" t="s">
        <v>29</v>
      </c>
    </row>
    <row r="5" spans="1:11">
      <c r="A5" s="7"/>
      <c r="B5" s="8"/>
      <c r="C5" s="9"/>
      <c r="D5" s="8"/>
      <c r="E5" s="10" t="s">
        <v>3</v>
      </c>
      <c r="F5" s="10"/>
      <c r="G5" s="10"/>
      <c r="H5" s="10"/>
      <c r="I5" s="10"/>
      <c r="J5" s="10"/>
      <c r="K5" s="11"/>
    </row>
    <row r="6" spans="1:11" ht="72.75" thickBot="1">
      <c r="A6" s="15" t="s">
        <v>0</v>
      </c>
      <c r="B6" s="16" t="s">
        <v>1</v>
      </c>
      <c r="C6" s="17" t="s">
        <v>2</v>
      </c>
      <c r="D6" s="16" t="s">
        <v>30</v>
      </c>
      <c r="E6" s="18" t="s">
        <v>4</v>
      </c>
      <c r="F6" s="19" t="s">
        <v>5</v>
      </c>
      <c r="G6" s="19" t="s">
        <v>6</v>
      </c>
      <c r="H6" s="19" t="s">
        <v>7</v>
      </c>
      <c r="I6" s="19" t="s">
        <v>12</v>
      </c>
      <c r="J6" s="19" t="s">
        <v>8</v>
      </c>
      <c r="K6" s="20" t="s">
        <v>9</v>
      </c>
    </row>
    <row r="7" spans="1:11" ht="15" thickBot="1">
      <c r="A7" s="23">
        <v>1</v>
      </c>
      <c r="B7" s="24">
        <v>2</v>
      </c>
      <c r="C7" s="24">
        <v>3</v>
      </c>
      <c r="D7" s="24">
        <v>4</v>
      </c>
      <c r="E7" s="24">
        <v>5</v>
      </c>
      <c r="F7" s="24">
        <v>6</v>
      </c>
      <c r="G7" s="24">
        <v>7</v>
      </c>
      <c r="H7" s="24">
        <v>8</v>
      </c>
      <c r="I7" s="24">
        <v>9</v>
      </c>
      <c r="J7" s="24">
        <v>10</v>
      </c>
      <c r="K7" s="25">
        <v>11</v>
      </c>
    </row>
    <row r="8" spans="1:11" ht="132">
      <c r="A8" s="32" t="s">
        <v>26</v>
      </c>
      <c r="B8" s="33" t="s">
        <v>10</v>
      </c>
      <c r="C8" s="33" t="s">
        <v>11</v>
      </c>
      <c r="D8" s="34">
        <v>253478</v>
      </c>
      <c r="F8" s="34"/>
      <c r="G8" s="34"/>
      <c r="H8" s="34">
        <v>155315</v>
      </c>
      <c r="I8" s="34">
        <f>D8-J8-F8-G8-H8-K8</f>
        <v>42616</v>
      </c>
      <c r="J8" s="34">
        <f>39974+15573</f>
        <v>55547</v>
      </c>
      <c r="K8" s="35"/>
    </row>
    <row r="9" spans="1:11" ht="48">
      <c r="A9" s="12" t="s">
        <v>15</v>
      </c>
      <c r="B9" s="3" t="s">
        <v>31</v>
      </c>
      <c r="C9" s="3" t="s">
        <v>14</v>
      </c>
      <c r="D9" s="4">
        <v>2980654</v>
      </c>
      <c r="E9" s="4"/>
      <c r="F9" s="4"/>
      <c r="G9" s="4"/>
      <c r="H9" s="4">
        <v>2235490</v>
      </c>
      <c r="I9" s="4">
        <v>745164</v>
      </c>
      <c r="J9" s="4"/>
      <c r="K9" s="13"/>
    </row>
    <row r="10" spans="1:11" ht="48">
      <c r="A10" s="12" t="s">
        <v>16</v>
      </c>
      <c r="B10" s="3" t="s">
        <v>32</v>
      </c>
      <c r="C10" s="5" t="s">
        <v>34</v>
      </c>
      <c r="D10" s="4">
        <v>200000</v>
      </c>
      <c r="E10" s="4"/>
      <c r="F10" s="4"/>
      <c r="G10" s="4"/>
      <c r="H10" s="4"/>
      <c r="I10" s="4">
        <v>100000</v>
      </c>
      <c r="J10" s="4">
        <v>100000</v>
      </c>
      <c r="K10" s="13"/>
    </row>
    <row r="11" spans="1:11" ht="48">
      <c r="A11" s="12" t="s">
        <v>17</v>
      </c>
      <c r="B11" s="3" t="s">
        <v>33</v>
      </c>
      <c r="C11" s="5" t="s">
        <v>35</v>
      </c>
      <c r="D11" s="4">
        <v>10000</v>
      </c>
      <c r="E11" s="42"/>
      <c r="F11" s="4"/>
      <c r="G11" s="4"/>
      <c r="H11" s="4"/>
      <c r="I11" s="4">
        <v>10000</v>
      </c>
      <c r="J11" s="4"/>
      <c r="K11" s="13"/>
    </row>
    <row r="12" spans="1:11" ht="135.75" customHeight="1">
      <c r="A12" s="12" t="s">
        <v>16</v>
      </c>
      <c r="B12" s="3" t="s">
        <v>36</v>
      </c>
      <c r="C12" s="5" t="s">
        <v>34</v>
      </c>
      <c r="D12" s="4">
        <v>10000</v>
      </c>
      <c r="F12" s="4"/>
      <c r="G12" s="4"/>
      <c r="H12" s="4"/>
      <c r="I12" s="4">
        <v>10000</v>
      </c>
      <c r="J12" s="4"/>
      <c r="K12" s="13"/>
    </row>
    <row r="13" spans="1:11" ht="165.75" customHeight="1">
      <c r="A13" s="12" t="s">
        <v>16</v>
      </c>
      <c r="B13" s="3" t="s">
        <v>52</v>
      </c>
      <c r="C13" s="5" t="s">
        <v>34</v>
      </c>
      <c r="D13" s="4">
        <v>600000</v>
      </c>
      <c r="E13" s="4">
        <v>300000</v>
      </c>
      <c r="F13" s="4"/>
      <c r="G13" s="4"/>
      <c r="H13" s="4"/>
      <c r="I13" s="4">
        <f>D13-E13-F13-G13-H13-J13</f>
        <v>300000</v>
      </c>
      <c r="J13" s="4"/>
      <c r="K13" s="42"/>
    </row>
    <row r="14" spans="1:11" ht="72">
      <c r="A14" s="12" t="s">
        <v>18</v>
      </c>
      <c r="B14" s="3" t="s">
        <v>13</v>
      </c>
      <c r="C14" s="3" t="s">
        <v>14</v>
      </c>
      <c r="D14" s="4">
        <v>33245</v>
      </c>
      <c r="E14" s="4"/>
      <c r="F14" s="4"/>
      <c r="G14" s="4"/>
      <c r="H14" s="4">
        <v>21732</v>
      </c>
      <c r="I14" s="4">
        <f t="shared" ref="I14:I25" si="0">D14-E14-F14-G14-H14-J14-K14</f>
        <v>11513</v>
      </c>
      <c r="J14" s="4"/>
      <c r="K14" s="13"/>
    </row>
    <row r="15" spans="1:11" ht="48">
      <c r="A15" s="12" t="s">
        <v>19</v>
      </c>
      <c r="B15" s="3" t="s">
        <v>46</v>
      </c>
      <c r="C15" s="5" t="s">
        <v>34</v>
      </c>
      <c r="D15" s="4">
        <v>55000</v>
      </c>
      <c r="E15" s="4"/>
      <c r="F15" s="4"/>
      <c r="G15" s="4"/>
      <c r="H15" s="4"/>
      <c r="I15" s="4">
        <f t="shared" si="0"/>
        <v>55000</v>
      </c>
      <c r="J15" s="4"/>
      <c r="K15" s="13"/>
    </row>
    <row r="16" spans="1:11" ht="48">
      <c r="A16" s="12" t="s">
        <v>19</v>
      </c>
      <c r="B16" s="3" t="s">
        <v>37</v>
      </c>
      <c r="C16" s="5" t="s">
        <v>34</v>
      </c>
      <c r="D16" s="4">
        <v>15000</v>
      </c>
      <c r="E16" s="4"/>
      <c r="F16" s="4"/>
      <c r="G16" s="4"/>
      <c r="H16" s="4"/>
      <c r="I16" s="4">
        <f t="shared" si="0"/>
        <v>15000</v>
      </c>
      <c r="J16" s="4"/>
      <c r="K16" s="13"/>
    </row>
    <row r="17" spans="1:11" ht="132">
      <c r="A17" s="14" t="s">
        <v>38</v>
      </c>
      <c r="B17" s="6" t="s">
        <v>24</v>
      </c>
      <c r="C17" s="27" t="s">
        <v>34</v>
      </c>
      <c r="D17" s="28">
        <v>9000</v>
      </c>
      <c r="E17" s="28"/>
      <c r="F17" s="28">
        <v>9000</v>
      </c>
      <c r="G17" s="28"/>
      <c r="H17" s="28"/>
      <c r="I17" s="4"/>
      <c r="J17" s="28"/>
      <c r="K17" s="29"/>
    </row>
    <row r="18" spans="1:11" ht="60">
      <c r="A18" s="12" t="s">
        <v>39</v>
      </c>
      <c r="B18" s="3" t="s">
        <v>47</v>
      </c>
      <c r="C18" s="5" t="s">
        <v>34</v>
      </c>
      <c r="D18" s="4">
        <v>20000</v>
      </c>
      <c r="E18" s="4"/>
      <c r="F18" s="4"/>
      <c r="G18" s="4"/>
      <c r="H18" s="4"/>
      <c r="I18" s="4">
        <f t="shared" si="0"/>
        <v>20000</v>
      </c>
      <c r="J18" s="4"/>
      <c r="K18" s="13"/>
    </row>
    <row r="19" spans="1:11" ht="144">
      <c r="A19" s="12" t="s">
        <v>20</v>
      </c>
      <c r="B19" s="3" t="s">
        <v>40</v>
      </c>
      <c r="C19" s="3" t="s">
        <v>25</v>
      </c>
      <c r="D19" s="4">
        <v>1423458</v>
      </c>
      <c r="E19" s="4"/>
      <c r="F19" s="4"/>
      <c r="G19" s="4">
        <v>462810</v>
      </c>
      <c r="H19" s="4"/>
      <c r="I19" s="4">
        <f t="shared" si="0"/>
        <v>960648</v>
      </c>
      <c r="J19" s="4"/>
      <c r="K19" s="13"/>
    </row>
    <row r="20" spans="1:11" ht="84">
      <c r="A20" s="21" t="s">
        <v>21</v>
      </c>
      <c r="B20" s="30" t="s">
        <v>48</v>
      </c>
      <c r="C20" s="2" t="s">
        <v>34</v>
      </c>
      <c r="D20" s="31">
        <v>150000</v>
      </c>
      <c r="E20" s="22"/>
      <c r="F20" s="31"/>
      <c r="G20" s="22"/>
      <c r="H20" s="31"/>
      <c r="I20" s="4">
        <f t="shared" si="0"/>
        <v>150000</v>
      </c>
      <c r="J20" s="22"/>
      <c r="K20" s="36"/>
    </row>
    <row r="21" spans="1:11" ht="36">
      <c r="A21" s="21" t="s">
        <v>21</v>
      </c>
      <c r="B21" s="30" t="s">
        <v>49</v>
      </c>
      <c r="C21" s="2" t="s">
        <v>34</v>
      </c>
      <c r="D21" s="31">
        <v>100000</v>
      </c>
      <c r="E21" s="22"/>
      <c r="F21" s="31"/>
      <c r="G21" s="22"/>
      <c r="H21" s="31"/>
      <c r="I21" s="4">
        <f t="shared" si="0"/>
        <v>100000</v>
      </c>
      <c r="J21" s="22"/>
      <c r="K21" s="36"/>
    </row>
    <row r="22" spans="1:11" ht="36">
      <c r="A22" s="21" t="s">
        <v>21</v>
      </c>
      <c r="B22" s="30" t="s">
        <v>50</v>
      </c>
      <c r="C22" s="2" t="s">
        <v>34</v>
      </c>
      <c r="D22" s="31">
        <v>400000</v>
      </c>
      <c r="E22" s="22"/>
      <c r="F22" s="31"/>
      <c r="G22" s="22"/>
      <c r="H22" s="31"/>
      <c r="I22" s="4">
        <f t="shared" si="0"/>
        <v>400000</v>
      </c>
      <c r="J22" s="22"/>
      <c r="K22" s="36"/>
    </row>
    <row r="23" spans="1:11" ht="60">
      <c r="A23" s="12" t="s">
        <v>41</v>
      </c>
      <c r="B23" s="3" t="s">
        <v>42</v>
      </c>
      <c r="C23" s="3" t="s">
        <v>34</v>
      </c>
      <c r="D23" s="4">
        <v>560318</v>
      </c>
      <c r="E23" s="4"/>
      <c r="F23" s="4"/>
      <c r="G23" s="4"/>
      <c r="H23" s="4"/>
      <c r="I23" s="4">
        <f t="shared" si="0"/>
        <v>560318</v>
      </c>
      <c r="J23" s="4"/>
      <c r="K23" s="13"/>
    </row>
    <row r="24" spans="1:11" ht="60">
      <c r="A24" s="12" t="s">
        <v>41</v>
      </c>
      <c r="B24" s="3" t="s">
        <v>43</v>
      </c>
      <c r="C24" s="3" t="s">
        <v>34</v>
      </c>
      <c r="D24" s="4">
        <v>125001</v>
      </c>
      <c r="E24" s="4"/>
      <c r="F24" s="4"/>
      <c r="G24" s="4"/>
      <c r="H24" s="4"/>
      <c r="I24" s="4">
        <f t="shared" si="0"/>
        <v>125001</v>
      </c>
      <c r="J24" s="4"/>
      <c r="K24" s="13"/>
    </row>
    <row r="25" spans="1:11" ht="72.75" thickBot="1">
      <c r="A25" s="37" t="s">
        <v>44</v>
      </c>
      <c r="B25" s="38" t="s">
        <v>45</v>
      </c>
      <c r="C25" s="38" t="s">
        <v>34</v>
      </c>
      <c r="D25" s="39">
        <v>200000</v>
      </c>
      <c r="E25" s="39"/>
      <c r="F25" s="39"/>
      <c r="G25" s="39"/>
      <c r="H25" s="39"/>
      <c r="I25" s="39">
        <f t="shared" si="0"/>
        <v>200000</v>
      </c>
      <c r="J25" s="39"/>
      <c r="K25" s="40"/>
    </row>
    <row r="26" spans="1:11" ht="15" thickBot="1">
      <c r="A26" s="96" t="s">
        <v>22</v>
      </c>
      <c r="B26" s="97"/>
      <c r="C26" s="98"/>
      <c r="D26" s="41">
        <f>SUM(D8:D25)</f>
        <v>7145154</v>
      </c>
      <c r="E26" s="41">
        <f t="shared" ref="E26:K26" si="1">SUM(E8:E25)</f>
        <v>300000</v>
      </c>
      <c r="F26" s="41">
        <f t="shared" si="1"/>
        <v>9000</v>
      </c>
      <c r="G26" s="41">
        <f t="shared" si="1"/>
        <v>462810</v>
      </c>
      <c r="H26" s="41">
        <f t="shared" si="1"/>
        <v>2412537</v>
      </c>
      <c r="I26" s="41">
        <f t="shared" si="1"/>
        <v>3805260</v>
      </c>
      <c r="J26" s="41">
        <f>SUM(J8:J25)</f>
        <v>155547</v>
      </c>
      <c r="K26" s="41">
        <f t="shared" si="1"/>
        <v>0</v>
      </c>
    </row>
  </sheetData>
  <mergeCells count="1">
    <mergeCell ref="A26:C26"/>
  </mergeCells>
  <pageMargins left="0.31496062992125984" right="0.31496062992125984"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Arkusz1 (2)</vt:lpstr>
      <vt:lpstr>Arkusz1</vt:lpstr>
      <vt:lpstr>Arkusz2</vt:lpstr>
      <vt:lpstr>Arkusz3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FK</dc:creator>
  <cp:lastModifiedBy>E.Szymczak</cp:lastModifiedBy>
  <cp:lastPrinted>2016-06-29T10:30:26Z</cp:lastPrinted>
  <dcterms:created xsi:type="dcterms:W3CDTF">2010-11-05T09:10:58Z</dcterms:created>
  <dcterms:modified xsi:type="dcterms:W3CDTF">2016-07-01T10:52:46Z</dcterms:modified>
</cp:coreProperties>
</file>