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 tabRatio="619"/>
  </bookViews>
  <sheets>
    <sheet name="wlasciwy" sheetId="1" r:id="rId1"/>
  </sheets>
  <calcPr calcId="152511"/>
</workbook>
</file>

<file path=xl/calcChain.xml><?xml version="1.0" encoding="utf-8"?>
<calcChain xmlns="http://schemas.openxmlformats.org/spreadsheetml/2006/main">
  <c r="I57" i="1" l="1"/>
  <c r="J25" i="1"/>
  <c r="H25" i="1"/>
  <c r="G25" i="1"/>
  <c r="F76" i="1"/>
  <c r="F77" i="1"/>
  <c r="J75" i="1"/>
  <c r="I75" i="1"/>
  <c r="H75" i="1"/>
  <c r="H23" i="1"/>
  <c r="G75" i="1"/>
  <c r="F75" i="1"/>
  <c r="F72" i="1"/>
  <c r="F73" i="1"/>
  <c r="H71" i="1"/>
  <c r="G71" i="1"/>
  <c r="G23" i="1"/>
  <c r="J71" i="1"/>
  <c r="I71" i="1"/>
  <c r="J46" i="1"/>
  <c r="F46" i="1"/>
  <c r="F48" i="1"/>
  <c r="F49" i="1"/>
  <c r="F47" i="1"/>
  <c r="G24" i="1"/>
  <c r="H24" i="1"/>
  <c r="G26" i="1"/>
  <c r="H26" i="1"/>
  <c r="J26" i="1"/>
  <c r="J60" i="1"/>
  <c r="I60" i="1"/>
  <c r="F60" i="1"/>
  <c r="I61" i="1"/>
  <c r="F62" i="1"/>
  <c r="F63" i="1"/>
  <c r="J61" i="1"/>
  <c r="F61" i="1"/>
  <c r="F69" i="1"/>
  <c r="F68" i="1"/>
  <c r="F67" i="1"/>
  <c r="F66" i="1"/>
  <c r="F64" i="1"/>
  <c r="F65" i="1"/>
  <c r="I56" i="1"/>
  <c r="I23" i="1"/>
  <c r="J56" i="1"/>
  <c r="F57" i="1"/>
  <c r="F56" i="1"/>
  <c r="F23" i="1"/>
  <c r="F58" i="1"/>
  <c r="I39" i="1"/>
  <c r="F39" i="1"/>
  <c r="F26" i="1"/>
  <c r="I38" i="1"/>
  <c r="I25" i="1"/>
  <c r="J28" i="1"/>
  <c r="J23" i="1"/>
  <c r="F54" i="1"/>
  <c r="J53" i="1"/>
  <c r="F53" i="1"/>
  <c r="J51" i="1"/>
  <c r="F51" i="1"/>
  <c r="F52" i="1"/>
  <c r="I37" i="1"/>
  <c r="F37" i="1"/>
  <c r="J41" i="1"/>
  <c r="F42" i="1"/>
  <c r="F43" i="1"/>
  <c r="F44" i="1"/>
  <c r="F41" i="1"/>
  <c r="I36" i="1"/>
  <c r="I28" i="1"/>
  <c r="I35" i="1"/>
  <c r="I29" i="1"/>
  <c r="I24" i="1"/>
  <c r="F34" i="1"/>
  <c r="J35" i="1"/>
  <c r="J29" i="1"/>
  <c r="J24" i="1"/>
  <c r="F30" i="1"/>
  <c r="F31" i="1"/>
  <c r="F29" i="1"/>
  <c r="F24" i="1"/>
  <c r="F33" i="1"/>
  <c r="F32" i="1"/>
  <c r="F35" i="1"/>
  <c r="F38" i="1"/>
  <c r="I26" i="1"/>
  <c r="F71" i="1"/>
  <c r="F36" i="1"/>
  <c r="F28" i="1"/>
  <c r="F25" i="1"/>
</calcChain>
</file>

<file path=xl/sharedStrings.xml><?xml version="1.0" encoding="utf-8"?>
<sst xmlns="http://schemas.openxmlformats.org/spreadsheetml/2006/main" count="73" uniqueCount="58">
  <si>
    <t xml:space="preserve"> 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</si>
  <si>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</si>
  <si>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</si>
  <si>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</si>
  <si>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</si>
  <si>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</si>
  <si>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I</t>
  </si>
  <si>
    <t>w tym wydatki majątkowe</t>
  </si>
  <si>
    <t>Wydatki  razem</t>
  </si>
  <si>
    <t>środki z budżetu państwa</t>
  </si>
  <si>
    <t>wkład własny pieniężny</t>
  </si>
  <si>
    <t xml:space="preserve">             w tym:</t>
  </si>
  <si>
    <t>2.1.</t>
  </si>
  <si>
    <t>Rady Powiatu Zduńskowolskiego</t>
  </si>
  <si>
    <t>II</t>
  </si>
  <si>
    <t xml:space="preserve">Załącznik Nr 3 </t>
  </si>
  <si>
    <t>wkład własny niepieniężny</t>
  </si>
  <si>
    <t>Mechanizm Finansowy EOG oraz Norweski Mechanizm Finansowy na lata 2009-2014</t>
  </si>
  <si>
    <t>Dział 900-Gospodarka komunalna i ochrona środowiska, rozdział 90095 Pozostała działalność</t>
  </si>
  <si>
    <t>nazwa projektu: Kompleksowa termomodernizacja budynków Domu Pomocy Społecznej w Przatówku</t>
  </si>
  <si>
    <t>WYDATKI NA PROGRAMY I PROJEKTY REALIZOWANE ZE ŚRODKÓW,</t>
  </si>
  <si>
    <t>Program: ERASMUS+</t>
  </si>
  <si>
    <t>Dział 801-Oświata i wychowanie, rozdział 80105- Przedszkola specjalne</t>
  </si>
  <si>
    <t>środki, o których mowa w art. 5 ust. 1 pkt 2 i 3 ustawy o finansach publicznych</t>
  </si>
  <si>
    <t>nazwa projektu: Od Montessori do samodzielności II</t>
  </si>
  <si>
    <t>O KTÓRYCH MOWA W ART. 5 UST. 1 PKT 2 I 3 USTAWY O FINANSACH PUBLICZNYCH - W ROKU 2016</t>
  </si>
  <si>
    <t>1.1</t>
  </si>
  <si>
    <t>(6+7+8+ 9)</t>
  </si>
  <si>
    <t>III</t>
  </si>
  <si>
    <t>Program Operacyjny Wiedza Edukacja Rozwój na lata 2014-2020</t>
  </si>
  <si>
    <t>3.1.</t>
  </si>
  <si>
    <t>nazwa projektu:Zdobywanie kompetencji zawodowych na praktykach w Wielkiej Brytanii</t>
  </si>
  <si>
    <t>Dział 801-Oświata i wychowanie, rozdział 80130- Szkoły zawodowe</t>
  </si>
  <si>
    <t>do Uchwały Nr XIII/110/15</t>
  </si>
  <si>
    <t>z dnia 23 grudnia 2015 r.</t>
  </si>
  <si>
    <t>nazwa projektu:Kadra podnosząca kwalifikacje otwiera uczniom Elektronika europejskie rynki pracy</t>
  </si>
  <si>
    <t>3.2.</t>
  </si>
  <si>
    <t>*1 269 241</t>
  </si>
  <si>
    <t>*1 293 708</t>
  </si>
  <si>
    <t>Załącznik Nr 1</t>
  </si>
  <si>
    <t>IV</t>
  </si>
  <si>
    <t>Regionalny Program Operacyjny Województwa Łódzkiego na lata 2014-2020</t>
  </si>
  <si>
    <t>4.1.</t>
  </si>
  <si>
    <t>nazwa projektu:Rodzinka jest dobra na wszystko</t>
  </si>
  <si>
    <t>4.2.</t>
  </si>
  <si>
    <t>nazwa projektu:  Miejski Obszar Funkcjonalny Zduńska Wola- Karsznice- budowa łącznika               z drogą ekspresową S8 na terenie powiatu zduńskowolskiego  i powiatu łaskiego</t>
  </si>
  <si>
    <t>Dział 600-Transport i łączność, rozdział 60014- Drogi publiczne powiatowe</t>
  </si>
  <si>
    <t>Dział 852- Pomoc społeczna, rozdział 85204- Rodziny zastępcze, 85218- Powiatowe centra pomocy rodzinie</t>
  </si>
  <si>
    <t>2.2.</t>
  </si>
  <si>
    <t>nazwa projektu: Zagraniczne staże uczniowskie</t>
  </si>
  <si>
    <t>Dział 801- Oświata i wychowanie, rozdział 80130- Szkoły zawodowe</t>
  </si>
  <si>
    <t>4.3.</t>
  </si>
  <si>
    <t>nazwa projektu: Od mechanika do wykwalifikowanego pracownika</t>
  </si>
  <si>
    <t>4.4.</t>
  </si>
  <si>
    <t>nazwa projektu: Kreatywni dziś - kreatywni jutro</t>
  </si>
  <si>
    <t>* w ramach oznaczonej kwoty dofinansowania- kwota 652 118 zł zrefundowana zostanie w roku 2016</t>
  </si>
  <si>
    <t>do Uchwały Nr XX/52/16</t>
  </si>
  <si>
    <t xml:space="preserve">z dnia 30 czerwca 201 6 r.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</si>
</sst>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,##0\ &quot;zł&quot;"/>
  </numFmts>
  <fonts count="17" x14ac:knownFonts="1">
    <font>
      <sz val="10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b/>
      <sz val="7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7"/>
      <color rgb="FFFF0000"/>
      <name val="Arial CE"/>
      <family val="2"/>
      <charset val="238"/>
    </font>
    <font>
      <sz val="10"/>
      <color rgb="FF00B05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6" fillId="0" borderId="1" xfId="0" applyFont="1" applyFill="1" applyBorder="1" applyAlignment="1">
      <alignment horizontal="right"/>
    </xf>
    <xf numFmtId="0" fontId="4" fillId="0" borderId="0" xfId="0" applyFont="1"/>
    <xf numFmtId="3" fontId="8" fillId="0" borderId="1" xfId="0" applyNumberFormat="1" applyFont="1" applyFill="1" applyBorder="1"/>
    <xf numFmtId="0" fontId="7" fillId="0" borderId="0" xfId="0" applyFont="1"/>
    <xf numFmtId="166" fontId="8" fillId="0" borderId="0" xfId="0" applyNumberFormat="1" applyFont="1"/>
    <xf numFmtId="0" fontId="8" fillId="0" borderId="1" xfId="0" applyFont="1" applyBorder="1" applyAlignment="1">
      <alignment wrapText="1"/>
    </xf>
    <xf numFmtId="3" fontId="8" fillId="0" borderId="1" xfId="0" applyNumberFormat="1" applyFont="1" applyBorder="1"/>
    <xf numFmtId="0" fontId="8" fillId="0" borderId="2" xfId="0" applyFont="1" applyBorder="1"/>
    <xf numFmtId="3" fontId="8" fillId="0" borderId="3" xfId="0" applyNumberFormat="1" applyFont="1" applyBorder="1"/>
    <xf numFmtId="3" fontId="9" fillId="0" borderId="1" xfId="0" applyNumberFormat="1" applyFont="1" applyBorder="1"/>
    <xf numFmtId="3" fontId="9" fillId="0" borderId="3" xfId="0" applyNumberFormat="1" applyFont="1" applyBorder="1"/>
    <xf numFmtId="0" fontId="0" fillId="0" borderId="0" xfId="0" applyAlignment="1"/>
    <xf numFmtId="0" fontId="0" fillId="0" borderId="0" xfId="0" applyFont="1"/>
    <xf numFmtId="3" fontId="2" fillId="0" borderId="1" xfId="0" applyNumberFormat="1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7" fillId="0" borderId="3" xfId="0" applyFont="1" applyBorder="1"/>
    <xf numFmtId="0" fontId="0" fillId="0" borderId="0" xfId="0" applyBorder="1"/>
    <xf numFmtId="0" fontId="6" fillId="0" borderId="2" xfId="0" applyFont="1" applyBorder="1"/>
    <xf numFmtId="0" fontId="11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7" fillId="0" borderId="0" xfId="0" applyFont="1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3" fillId="0" borderId="5" xfId="0" applyFont="1" applyBorder="1" applyAlignment="1">
      <alignment horizontal="center" wrapText="1"/>
    </xf>
    <xf numFmtId="3" fontId="2" fillId="0" borderId="0" xfId="0" applyNumberFormat="1" applyFont="1"/>
    <xf numFmtId="0" fontId="2" fillId="0" borderId="0" xfId="0" applyFont="1" applyBorder="1"/>
    <xf numFmtId="0" fontId="6" fillId="0" borderId="0" xfId="0" applyFont="1" applyFill="1" applyBorder="1" applyAlignment="1">
      <alignment horizontal="right"/>
    </xf>
    <xf numFmtId="0" fontId="10" fillId="0" borderId="0" xfId="0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Border="1"/>
    <xf numFmtId="0" fontId="9" fillId="0" borderId="2" xfId="0" applyFont="1" applyBorder="1"/>
    <xf numFmtId="3" fontId="8" fillId="0" borderId="3" xfId="0" applyNumberFormat="1" applyFont="1" applyFill="1" applyBorder="1" applyAlignment="1">
      <alignment horizontal="right"/>
    </xf>
    <xf numFmtId="0" fontId="2" fillId="0" borderId="2" xfId="0" applyFont="1" applyBorder="1"/>
    <xf numFmtId="0" fontId="3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Fill="1" applyBorder="1"/>
    <xf numFmtId="166" fontId="8" fillId="0" borderId="1" xfId="0" applyNumberFormat="1" applyFont="1" applyBorder="1"/>
    <xf numFmtId="3" fontId="9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right" wrapText="1"/>
    </xf>
    <xf numFmtId="0" fontId="0" fillId="0" borderId="1" xfId="0" applyFont="1" applyBorder="1"/>
    <xf numFmtId="3" fontId="2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10" fillId="0" borderId="2" xfId="0" applyFont="1" applyBorder="1"/>
    <xf numFmtId="3" fontId="9" fillId="0" borderId="3" xfId="0" applyNumberFormat="1" applyFont="1" applyFill="1" applyBorder="1"/>
    <xf numFmtId="3" fontId="9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/>
    <xf numFmtId="0" fontId="15" fillId="0" borderId="2" xfId="0" applyFont="1" applyBorder="1"/>
    <xf numFmtId="3" fontId="2" fillId="0" borderId="3" xfId="0" applyNumberFormat="1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3" fontId="8" fillId="0" borderId="0" xfId="0" applyNumberFormat="1" applyFont="1" applyFill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3" fontId="9" fillId="0" borderId="0" xfId="0" applyNumberFormat="1" applyFont="1" applyBorder="1"/>
    <xf numFmtId="0" fontId="16" fillId="0" borderId="0" xfId="0" applyFont="1" applyBorder="1"/>
    <xf numFmtId="3" fontId="2" fillId="0" borderId="0" xfId="0" applyNumberFormat="1" applyFont="1" applyBorder="1"/>
    <xf numFmtId="0" fontId="12" fillId="0" borderId="0" xfId="0" applyFont="1" applyFill="1" applyBorder="1" applyAlignment="1">
      <alignment horizontal="right"/>
    </xf>
    <xf numFmtId="3" fontId="1" fillId="0" borderId="0" xfId="0" applyNumberFormat="1" applyFont="1" applyBorder="1"/>
    <xf numFmtId="0" fontId="2" fillId="0" borderId="0" xfId="0" applyFont="1" applyFill="1" applyBorder="1"/>
    <xf numFmtId="166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0" fontId="2" fillId="0" borderId="12" xfId="0" applyFont="1" applyBorder="1"/>
    <xf numFmtId="0" fontId="8" fillId="0" borderId="13" xfId="0" applyFont="1" applyFill="1" applyBorder="1" applyAlignment="1">
      <alignment horizontal="left" wrapText="1"/>
    </xf>
    <xf numFmtId="0" fontId="10" fillId="0" borderId="13" xfId="0" applyFont="1" applyBorder="1"/>
    <xf numFmtId="3" fontId="8" fillId="0" borderId="13" xfId="0" applyNumberFormat="1" applyFont="1" applyBorder="1"/>
    <xf numFmtId="3" fontId="8" fillId="0" borderId="13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0" fillId="0" borderId="0" xfId="0" applyNumberFormat="1"/>
    <xf numFmtId="0" fontId="6" fillId="0" borderId="13" xfId="0" applyFont="1" applyFill="1" applyBorder="1" applyAlignment="1">
      <alignment horizontal="right"/>
    </xf>
    <xf numFmtId="3" fontId="2" fillId="0" borderId="13" xfId="0" applyNumberFormat="1" applyFont="1" applyFill="1" applyBorder="1"/>
    <xf numFmtId="0" fontId="11" fillId="0" borderId="1" xfId="0" applyFont="1" applyBorder="1"/>
    <xf numFmtId="3" fontId="8" fillId="0" borderId="15" xfId="0" applyNumberFormat="1" applyFont="1" applyFill="1" applyBorder="1" applyAlignment="1">
      <alignment horizontal="right"/>
    </xf>
    <xf numFmtId="0" fontId="2" fillId="0" borderId="16" xfId="0" applyFont="1" applyBorder="1"/>
    <xf numFmtId="0" fontId="6" fillId="0" borderId="17" xfId="0" applyFont="1" applyFill="1" applyBorder="1" applyAlignment="1">
      <alignment horizontal="right"/>
    </xf>
    <xf numFmtId="0" fontId="10" fillId="0" borderId="17" xfId="0" applyFont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Border="1"/>
    <xf numFmtId="3" fontId="9" fillId="0" borderId="13" xfId="0" applyNumberFormat="1" applyFont="1" applyBorder="1"/>
    <xf numFmtId="3" fontId="9" fillId="0" borderId="13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8" fillId="0" borderId="17" xfId="0" applyNumberFormat="1" applyFont="1" applyBorder="1"/>
    <xf numFmtId="3" fontId="8" fillId="0" borderId="17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tabSelected="1" zoomScaleNormal="100" workbookViewId="0">
      <selection activeCell="I2" sqref="I2"/>
    </sheetView>
  </sheetViews>
  <sheetFormatPr defaultRowHeight="12.75" x14ac:dyDescent="0.2"/>
  <cols>
    <col min="2" max="2" width="3" customWidth="1"/>
    <col min="3" max="3" width="28.5703125" customWidth="1"/>
    <col min="5" max="5" width="9.5703125" customWidth="1"/>
    <col min="6" max="6" width="10.85546875" customWidth="1"/>
    <col min="7" max="8" width="10.7109375" customWidth="1"/>
    <col min="9" max="10" width="10.85546875" customWidth="1"/>
  </cols>
  <sheetData>
    <row r="1" spans="2:12" x14ac:dyDescent="0.2">
      <c r="I1" s="21" t="s">
        <v>39</v>
      </c>
    </row>
    <row r="2" spans="2:12" x14ac:dyDescent="0.2">
      <c r="I2" s="22" t="s">
        <v>56</v>
      </c>
    </row>
    <row r="3" spans="2:12" x14ac:dyDescent="0.2">
      <c r="I3" s="22" t="s">
        <v>13</v>
      </c>
      <c r="J3" s="3"/>
    </row>
    <row r="4" spans="2:12" x14ac:dyDescent="0.2">
      <c r="I4" s="22" t="s">
        <v>57</v>
      </c>
    </row>
    <row r="5" spans="2:12" x14ac:dyDescent="0.2">
      <c r="I5" s="21" t="s">
        <v>15</v>
      </c>
      <c r="L5" t="s">
        <v>0</v>
      </c>
    </row>
    <row r="6" spans="2:12" x14ac:dyDescent="0.2">
      <c r="I6" s="22" t="s">
        <v>33</v>
      </c>
    </row>
    <row r="7" spans="2:12" x14ac:dyDescent="0.2">
      <c r="I7" s="22" t="s">
        <v>13</v>
      </c>
      <c r="J7" s="3"/>
    </row>
    <row r="8" spans="2:12" x14ac:dyDescent="0.2">
      <c r="I8" s="22" t="s">
        <v>34</v>
      </c>
    </row>
    <row r="9" spans="2:12" x14ac:dyDescent="0.2">
      <c r="I9" s="22"/>
    </row>
    <row r="10" spans="2:12" x14ac:dyDescent="0.2">
      <c r="I10" s="22"/>
    </row>
    <row r="11" spans="2:12" x14ac:dyDescent="0.2">
      <c r="B11" s="126" t="s">
        <v>20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2:12" x14ac:dyDescent="0.2">
      <c r="B12" s="126" t="s">
        <v>25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</row>
    <row r="13" spans="2:12" x14ac:dyDescent="0.2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ht="13.5" thickBot="1" x14ac:dyDescent="0.25">
      <c r="B14" s="23"/>
      <c r="C14" s="1"/>
    </row>
    <row r="15" spans="2:12" ht="12.95" customHeight="1" thickBot="1" x14ac:dyDescent="0.25">
      <c r="B15" s="127" t="s">
        <v>1</v>
      </c>
      <c r="C15" s="115" t="s">
        <v>2</v>
      </c>
      <c r="D15" s="112" t="s">
        <v>3</v>
      </c>
      <c r="E15" s="115" t="s">
        <v>4</v>
      </c>
      <c r="F15" s="118" t="s">
        <v>5</v>
      </c>
      <c r="G15" s="121" t="s">
        <v>11</v>
      </c>
      <c r="H15" s="122"/>
      <c r="I15" s="123"/>
      <c r="J15" s="26"/>
    </row>
    <row r="16" spans="2:12" ht="12.75" customHeight="1" x14ac:dyDescent="0.2">
      <c r="B16" s="128"/>
      <c r="C16" s="116"/>
      <c r="D16" s="113"/>
      <c r="E16" s="116"/>
      <c r="F16" s="119"/>
      <c r="G16" s="124" t="s">
        <v>9</v>
      </c>
      <c r="H16" s="125" t="s">
        <v>16</v>
      </c>
      <c r="I16" s="124" t="s">
        <v>10</v>
      </c>
      <c r="J16" s="124" t="s">
        <v>23</v>
      </c>
    </row>
    <row r="17" spans="2:32" ht="12.75" customHeight="1" x14ac:dyDescent="0.2">
      <c r="B17" s="128"/>
      <c r="C17" s="116"/>
      <c r="D17" s="113"/>
      <c r="E17" s="116"/>
      <c r="F17" s="119"/>
      <c r="G17" s="116"/>
      <c r="H17" s="119"/>
      <c r="I17" s="116"/>
      <c r="J17" s="116"/>
    </row>
    <row r="18" spans="2:32" ht="13.5" customHeight="1" x14ac:dyDescent="0.2">
      <c r="B18" s="128"/>
      <c r="C18" s="116"/>
      <c r="D18" s="113"/>
      <c r="E18" s="116"/>
      <c r="F18" s="119"/>
      <c r="G18" s="116"/>
      <c r="H18" s="119"/>
      <c r="I18" s="116"/>
      <c r="J18" s="116"/>
    </row>
    <row r="19" spans="2:32" ht="12.75" customHeight="1" x14ac:dyDescent="0.2">
      <c r="B19" s="128"/>
      <c r="C19" s="116"/>
      <c r="D19" s="113"/>
      <c r="E19" s="116"/>
      <c r="F19" s="119"/>
      <c r="G19" s="116"/>
      <c r="H19" s="119"/>
      <c r="I19" s="116"/>
      <c r="J19" s="116"/>
    </row>
    <row r="20" spans="2:32" ht="28.5" customHeight="1" thickBot="1" x14ac:dyDescent="0.25">
      <c r="B20" s="129"/>
      <c r="C20" s="117"/>
      <c r="D20" s="114"/>
      <c r="E20" s="117"/>
      <c r="F20" s="120"/>
      <c r="G20" s="117"/>
      <c r="H20" s="120"/>
      <c r="I20" s="117"/>
      <c r="J20" s="117"/>
    </row>
    <row r="21" spans="2:32" ht="13.5" thickBot="1" x14ac:dyDescent="0.25">
      <c r="B21" s="27"/>
      <c r="C21" s="28"/>
      <c r="D21" s="29"/>
      <c r="E21" s="28"/>
      <c r="F21" s="29" t="s">
        <v>27</v>
      </c>
      <c r="G21" s="28"/>
      <c r="H21" s="29"/>
      <c r="I21" s="28"/>
      <c r="J21" s="30"/>
    </row>
    <row r="22" spans="2:32" ht="13.5" thickBot="1" x14ac:dyDescent="0.25">
      <c r="B22" s="31">
        <v>1</v>
      </c>
      <c r="C22" s="46">
        <v>2</v>
      </c>
      <c r="D22" s="47">
        <v>3</v>
      </c>
      <c r="E22" s="48">
        <v>4</v>
      </c>
      <c r="F22" s="47">
        <v>5</v>
      </c>
      <c r="G22" s="48">
        <v>6</v>
      </c>
      <c r="H22" s="47">
        <v>7</v>
      </c>
      <c r="I22" s="48">
        <v>8</v>
      </c>
      <c r="J22" s="49">
        <v>9</v>
      </c>
    </row>
    <row r="23" spans="2:32" x14ac:dyDescent="0.2">
      <c r="B23" s="62"/>
      <c r="C23" s="63" t="s">
        <v>8</v>
      </c>
      <c r="D23" s="64"/>
      <c r="E23" s="64"/>
      <c r="F23" s="65">
        <f>SUM(F28+F41+F51+F53+F56+F60+F46+F71+F75)</f>
        <v>38426524</v>
      </c>
      <c r="G23" s="65">
        <f>SUM(G28+G41+G51+G53+G56+G60+G71+G75)</f>
        <v>58459</v>
      </c>
      <c r="H23" s="65">
        <f>SUM(H28+H41+H51+H53+H56+H60+H71+H75)</f>
        <v>6528</v>
      </c>
      <c r="I23" s="65">
        <f>SUM(I28+I41+I51+I53+I56+I60+I71+I75)</f>
        <v>7654024</v>
      </c>
      <c r="J23" s="65">
        <f>SUM(J28+J41+J51+J53+J56+J60+J46+J71+J75)</f>
        <v>30707513</v>
      </c>
    </row>
    <row r="24" spans="2:32" x14ac:dyDescent="0.2">
      <c r="B24" s="66"/>
      <c r="C24" s="2" t="s">
        <v>7</v>
      </c>
      <c r="D24" s="50"/>
      <c r="E24" s="50"/>
      <c r="F24" s="67">
        <f>SUM(F29+F61)</f>
        <v>35141474</v>
      </c>
      <c r="G24" s="67">
        <f>SUM(G29+G61)</f>
        <v>0</v>
      </c>
      <c r="H24" s="67">
        <f>SUM(H29+H61)</f>
        <v>0</v>
      </c>
      <c r="I24" s="67">
        <f>SUM(I29+I61)</f>
        <v>7215140</v>
      </c>
      <c r="J24" s="67">
        <f>SUM(J29+J61)</f>
        <v>27926334</v>
      </c>
    </row>
    <row r="25" spans="2:32" x14ac:dyDescent="0.2">
      <c r="B25" s="66"/>
      <c r="C25" s="2">
        <v>2016</v>
      </c>
      <c r="D25" s="51"/>
      <c r="E25" s="51"/>
      <c r="F25" s="68">
        <f>SUM(F38+F43+F52+F54+F57+F64+F47+F72+F76)</f>
        <v>3274472</v>
      </c>
      <c r="G25" s="68">
        <f>SUM(G38+G43+G52+G54+G57+G64+G72+G76)</f>
        <v>28884</v>
      </c>
      <c r="H25" s="68">
        <f>SUM(H38+H43+H52+H54+H57+H64+H76+H72)</f>
        <v>2377</v>
      </c>
      <c r="I25" s="68">
        <f>SUM(I38+I43+I52+I54+I57+I64+I72+I76)</f>
        <v>619425</v>
      </c>
      <c r="J25" s="68">
        <f>SUM(J38+J43+J52+J54+J57+J64+J47+J72+J76)</f>
        <v>2623786</v>
      </c>
    </row>
    <row r="26" spans="2:32" x14ac:dyDescent="0.2">
      <c r="B26" s="66"/>
      <c r="C26" s="2" t="s">
        <v>7</v>
      </c>
      <c r="D26" s="51"/>
      <c r="E26" s="51"/>
      <c r="F26" s="67">
        <f>SUM(F39+F65)</f>
        <v>989562</v>
      </c>
      <c r="G26" s="67">
        <f>SUM(G39+G65)</f>
        <v>0</v>
      </c>
      <c r="H26" s="67">
        <f>SUM(H39+H65)</f>
        <v>0</v>
      </c>
      <c r="I26" s="67">
        <f>SUM(I39+I65)</f>
        <v>221764</v>
      </c>
      <c r="J26" s="67">
        <f>SUM(J39+J65)</f>
        <v>767798</v>
      </c>
    </row>
    <row r="27" spans="2:32" ht="39" customHeight="1" x14ac:dyDescent="0.2">
      <c r="B27" s="20" t="s">
        <v>6</v>
      </c>
      <c r="C27" s="16" t="s">
        <v>17</v>
      </c>
      <c r="D27" s="4" t="s">
        <v>18</v>
      </c>
      <c r="E27" s="4"/>
      <c r="F27" s="4"/>
      <c r="G27" s="4"/>
      <c r="H27" s="4"/>
      <c r="I27" s="17"/>
      <c r="J27" s="18"/>
      <c r="K27" s="5"/>
      <c r="L27" s="5"/>
      <c r="M27" s="25"/>
      <c r="N27" s="25"/>
      <c r="O27" s="25"/>
      <c r="P27" s="25"/>
      <c r="Q27" s="5"/>
      <c r="R27" s="5"/>
      <c r="S27" s="5"/>
      <c r="T27" s="5"/>
      <c r="U27" s="25"/>
      <c r="V27" s="25"/>
      <c r="W27" s="25"/>
      <c r="X27" s="19"/>
      <c r="Y27" s="19"/>
      <c r="Z27" s="19"/>
      <c r="AA27" s="19"/>
      <c r="AB27" s="19"/>
      <c r="AC27" s="19"/>
      <c r="AD27" s="19"/>
      <c r="AE27" s="19"/>
      <c r="AF27" s="19"/>
    </row>
    <row r="28" spans="2:32" ht="70.5" customHeight="1" x14ac:dyDescent="0.2">
      <c r="B28" s="9" t="s">
        <v>26</v>
      </c>
      <c r="C28" s="7" t="s">
        <v>19</v>
      </c>
      <c r="D28" s="8"/>
      <c r="E28" s="8"/>
      <c r="F28" s="8">
        <f>SUM(F30+F32+F34+F36+F38)</f>
        <v>3398617</v>
      </c>
      <c r="G28" s="8"/>
      <c r="H28" s="8"/>
      <c r="I28" s="8">
        <f>SUM(I30+I32+I34+I36+I38)</f>
        <v>1871739</v>
      </c>
      <c r="J28" s="10">
        <f>SUM(J30+J32+J34+1293708+J38)</f>
        <v>1526878</v>
      </c>
      <c r="K28" s="6"/>
      <c r="L28" s="5"/>
      <c r="M28" s="25"/>
      <c r="N28" s="25"/>
      <c r="O28" s="25"/>
      <c r="P28" s="25"/>
      <c r="Q28" s="5"/>
      <c r="R28" s="5"/>
      <c r="S28" s="5"/>
      <c r="T28" s="5"/>
      <c r="U28" s="25"/>
      <c r="V28" s="25"/>
      <c r="W28" s="75"/>
      <c r="X28" s="76"/>
      <c r="Y28" s="77"/>
      <c r="Z28" s="77"/>
      <c r="AA28" s="77"/>
      <c r="AB28" s="77"/>
      <c r="AC28" s="77"/>
      <c r="AD28" s="25"/>
      <c r="AE28" s="25"/>
      <c r="AF28" s="19"/>
    </row>
    <row r="29" spans="2:32" ht="13.5" customHeight="1" x14ac:dyDescent="0.2">
      <c r="B29" s="9"/>
      <c r="C29" s="2" t="s">
        <v>7</v>
      </c>
      <c r="D29" s="8"/>
      <c r="E29" s="8"/>
      <c r="F29" s="11">
        <f>SUM(F31+F33+F35+F37+F39)</f>
        <v>3332926</v>
      </c>
      <c r="G29" s="11"/>
      <c r="H29" s="11"/>
      <c r="I29" s="11">
        <f>SUM(I31+I33+I35+I37+I39)</f>
        <v>1856731</v>
      </c>
      <c r="J29" s="12">
        <f>SUM(J31+J33+J35+1269241+J39)</f>
        <v>1476195</v>
      </c>
      <c r="K29" s="6"/>
      <c r="L29" s="5"/>
      <c r="M29" s="25"/>
      <c r="N29" s="25"/>
      <c r="O29" s="25"/>
      <c r="P29" s="25"/>
      <c r="Q29" s="5"/>
      <c r="R29" s="5"/>
      <c r="S29" s="5"/>
      <c r="T29" s="5"/>
      <c r="U29" s="25"/>
      <c r="V29" s="25"/>
      <c r="W29" s="78"/>
      <c r="X29" s="79"/>
      <c r="Y29" s="36"/>
      <c r="Z29" s="36"/>
      <c r="AA29" s="36"/>
      <c r="AB29" s="36"/>
      <c r="AC29" s="36"/>
      <c r="AD29" s="36"/>
      <c r="AE29" s="36"/>
      <c r="AF29" s="19"/>
    </row>
    <row r="30" spans="2:32" x14ac:dyDescent="0.2">
      <c r="B30" s="9"/>
      <c r="C30" s="2">
        <v>2012</v>
      </c>
      <c r="D30" s="8"/>
      <c r="E30" s="8"/>
      <c r="F30" s="8">
        <f t="shared" ref="F30:F39" si="0">SUM(G30:J30)</f>
        <v>32900</v>
      </c>
      <c r="G30" s="8"/>
      <c r="H30" s="8"/>
      <c r="I30" s="8">
        <v>32900</v>
      </c>
      <c r="J30" s="10">
        <v>0</v>
      </c>
      <c r="K30" s="6"/>
      <c r="M30" s="19"/>
      <c r="N30" s="19"/>
      <c r="O30" s="19"/>
      <c r="P30" s="19"/>
      <c r="U30" s="19"/>
      <c r="V30" s="19"/>
      <c r="W30" s="78"/>
      <c r="X30" s="34"/>
      <c r="Y30" s="36"/>
      <c r="Z30" s="36"/>
      <c r="AA30" s="80"/>
      <c r="AB30" s="80"/>
      <c r="AC30" s="80"/>
      <c r="AD30" s="80"/>
      <c r="AE30" s="80"/>
      <c r="AF30" s="19"/>
    </row>
    <row r="31" spans="2:32" x14ac:dyDescent="0.2">
      <c r="B31" s="9"/>
      <c r="C31" s="2" t="s">
        <v>7</v>
      </c>
      <c r="D31" s="8"/>
      <c r="E31" s="8"/>
      <c r="F31" s="11">
        <f t="shared" si="0"/>
        <v>32900</v>
      </c>
      <c r="G31" s="8"/>
      <c r="H31" s="8"/>
      <c r="I31" s="11">
        <v>32900</v>
      </c>
      <c r="J31" s="12">
        <v>0</v>
      </c>
      <c r="K31" s="6"/>
      <c r="M31" s="19"/>
      <c r="N31" s="19"/>
      <c r="O31" s="19"/>
      <c r="P31" s="19"/>
      <c r="U31" s="19"/>
      <c r="V31" s="19"/>
      <c r="W31" s="81"/>
      <c r="X31" s="33"/>
      <c r="Y31" s="82"/>
      <c r="Z31" s="82"/>
      <c r="AA31" s="82"/>
      <c r="AB31" s="82"/>
      <c r="AC31" s="82"/>
      <c r="AD31" s="82"/>
      <c r="AE31" s="82"/>
      <c r="AF31" s="19"/>
    </row>
    <row r="32" spans="2:32" x14ac:dyDescent="0.2">
      <c r="B32" s="69"/>
      <c r="C32" s="53">
        <v>2013</v>
      </c>
      <c r="D32" s="8"/>
      <c r="E32" s="8"/>
      <c r="F32" s="8">
        <f t="shared" si="0"/>
        <v>40900</v>
      </c>
      <c r="G32" s="8"/>
      <c r="H32" s="8"/>
      <c r="I32" s="8">
        <v>40900</v>
      </c>
      <c r="J32" s="10">
        <v>0</v>
      </c>
      <c r="K32" s="6"/>
      <c r="M32" s="19"/>
      <c r="N32" s="19"/>
      <c r="O32" s="19"/>
      <c r="P32" s="19"/>
      <c r="U32" s="19"/>
      <c r="V32" s="19"/>
      <c r="W32" s="81"/>
      <c r="X32" s="83"/>
      <c r="Y32" s="82"/>
      <c r="Z32" s="82"/>
      <c r="AA32" s="84"/>
      <c r="AB32" s="84"/>
      <c r="AC32" s="84"/>
      <c r="AD32" s="84"/>
      <c r="AE32" s="84"/>
      <c r="AF32" s="19"/>
    </row>
    <row r="33" spans="2:32" x14ac:dyDescent="0.2">
      <c r="B33" s="69"/>
      <c r="C33" s="2" t="s">
        <v>7</v>
      </c>
      <c r="D33" s="8"/>
      <c r="E33" s="8"/>
      <c r="F33" s="11">
        <f t="shared" si="0"/>
        <v>40900</v>
      </c>
      <c r="G33" s="11"/>
      <c r="H33" s="11"/>
      <c r="I33" s="11">
        <v>40900</v>
      </c>
      <c r="J33" s="12">
        <v>0</v>
      </c>
      <c r="K33" s="14"/>
      <c r="M33" s="19"/>
      <c r="N33" s="19"/>
      <c r="O33" s="19"/>
      <c r="P33" s="19"/>
      <c r="U33" s="19"/>
      <c r="V33" s="19"/>
      <c r="W33" s="19"/>
      <c r="X33" s="85"/>
      <c r="Y33" s="86"/>
      <c r="Z33" s="86"/>
      <c r="AA33" s="82"/>
      <c r="AB33" s="82"/>
      <c r="AC33" s="82"/>
      <c r="AD33" s="87"/>
      <c r="AE33" s="82"/>
      <c r="AF33" s="19"/>
    </row>
    <row r="34" spans="2:32" x14ac:dyDescent="0.2">
      <c r="B34" s="69"/>
      <c r="C34" s="54">
        <v>2014</v>
      </c>
      <c r="D34" s="55"/>
      <c r="E34" s="55"/>
      <c r="F34" s="8">
        <f t="shared" si="0"/>
        <v>44716</v>
      </c>
      <c r="G34" s="8"/>
      <c r="H34" s="8"/>
      <c r="I34" s="52">
        <v>24618</v>
      </c>
      <c r="J34" s="10">
        <v>20098</v>
      </c>
      <c r="K34" s="14"/>
      <c r="M34" s="19"/>
      <c r="N34" s="19"/>
      <c r="O34" s="19"/>
      <c r="P34" s="19"/>
      <c r="U34" s="19"/>
      <c r="V34" s="19"/>
      <c r="W34" s="19"/>
      <c r="X34" s="85"/>
      <c r="Y34" s="86"/>
      <c r="Z34" s="86"/>
      <c r="AA34" s="82"/>
      <c r="AB34" s="82"/>
      <c r="AC34" s="82"/>
      <c r="AD34" s="87"/>
      <c r="AE34" s="82"/>
      <c r="AF34" s="19"/>
    </row>
    <row r="35" spans="2:32" x14ac:dyDescent="0.2">
      <c r="B35" s="69"/>
      <c r="C35" s="2" t="s">
        <v>7</v>
      </c>
      <c r="D35" s="42"/>
      <c r="E35" s="42"/>
      <c r="F35" s="11">
        <f t="shared" si="0"/>
        <v>20718</v>
      </c>
      <c r="G35" s="11"/>
      <c r="H35" s="11"/>
      <c r="I35" s="56">
        <f>305415-3796-787+1000+1000+50000+20000-354498</f>
        <v>18334</v>
      </c>
      <c r="J35" s="70">
        <f>325867-15185-3146-305152</f>
        <v>2384</v>
      </c>
      <c r="K35" s="14"/>
      <c r="M35" s="19"/>
      <c r="N35" s="19"/>
      <c r="O35" s="19"/>
      <c r="P35" s="19"/>
      <c r="U35" s="19"/>
      <c r="V35" s="19"/>
      <c r="W35" s="19"/>
      <c r="X35" s="85"/>
      <c r="Y35" s="86"/>
      <c r="Z35" s="86"/>
      <c r="AA35" s="82"/>
      <c r="AB35" s="82"/>
      <c r="AC35" s="82"/>
      <c r="AD35" s="87"/>
      <c r="AE35" s="82"/>
      <c r="AF35" s="19"/>
    </row>
    <row r="36" spans="2:32" x14ac:dyDescent="0.2">
      <c r="B36" s="69"/>
      <c r="C36" s="2">
        <v>2015</v>
      </c>
      <c r="D36" s="42"/>
      <c r="E36" s="42"/>
      <c r="F36" s="8">
        <f>SUM(G36:J36)+1293708</f>
        <v>2946223</v>
      </c>
      <c r="G36" s="8"/>
      <c r="H36" s="8"/>
      <c r="I36" s="40">
        <f>1645668+122+354498-275008+420683-73448-420000</f>
        <v>1652515</v>
      </c>
      <c r="J36" s="44" t="s">
        <v>38</v>
      </c>
      <c r="K36" s="14"/>
      <c r="M36" s="19"/>
      <c r="N36" s="19"/>
      <c r="O36" s="19"/>
      <c r="P36" s="19"/>
      <c r="U36" s="19"/>
      <c r="V36" s="19"/>
      <c r="W36" s="19"/>
      <c r="X36" s="34"/>
      <c r="Y36" s="35"/>
      <c r="Z36" s="35"/>
      <c r="AA36" s="80"/>
      <c r="AB36" s="80"/>
      <c r="AC36" s="80"/>
      <c r="AD36" s="88"/>
      <c r="AE36" s="89"/>
      <c r="AF36" s="19"/>
    </row>
    <row r="37" spans="2:32" x14ac:dyDescent="0.2">
      <c r="B37" s="69"/>
      <c r="C37" s="2" t="s">
        <v>7</v>
      </c>
      <c r="D37" s="42"/>
      <c r="E37" s="42"/>
      <c r="F37" s="11">
        <f>SUM(G37:J37)+1269241</f>
        <v>2915157</v>
      </c>
      <c r="G37" s="11"/>
      <c r="H37" s="11"/>
      <c r="I37" s="56">
        <f>1645668-6225-252+354498-275008+420683-73448-420000</f>
        <v>1645916</v>
      </c>
      <c r="J37" s="71" t="s">
        <v>37</v>
      </c>
      <c r="K37" s="14"/>
      <c r="M37" s="19"/>
      <c r="N37" s="19"/>
      <c r="O37" s="19"/>
      <c r="P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2:32" x14ac:dyDescent="0.2">
      <c r="B38" s="69"/>
      <c r="C38" s="2">
        <v>2016</v>
      </c>
      <c r="D38" s="42"/>
      <c r="E38" s="42"/>
      <c r="F38" s="8">
        <f t="shared" si="0"/>
        <v>333878</v>
      </c>
      <c r="G38" s="8"/>
      <c r="H38" s="8"/>
      <c r="I38" s="40">
        <f>100806+20000</f>
        <v>120806</v>
      </c>
      <c r="J38" s="72">
        <v>213072</v>
      </c>
      <c r="K38" s="14"/>
      <c r="M38" s="19"/>
      <c r="N38" s="19"/>
      <c r="O38" s="19"/>
      <c r="P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2:32" x14ac:dyDescent="0.2">
      <c r="B39" s="69"/>
      <c r="C39" s="2" t="s">
        <v>7</v>
      </c>
      <c r="D39" s="42"/>
      <c r="E39" s="42"/>
      <c r="F39" s="11">
        <f t="shared" si="0"/>
        <v>323251</v>
      </c>
      <c r="G39" s="11"/>
      <c r="H39" s="11"/>
      <c r="I39" s="56">
        <f>98681+20000</f>
        <v>118681</v>
      </c>
      <c r="J39" s="70">
        <v>204570</v>
      </c>
      <c r="K39" s="14"/>
      <c r="M39" s="19"/>
      <c r="N39" s="19"/>
      <c r="O39" s="19"/>
      <c r="P39" s="19"/>
    </row>
    <row r="40" spans="2:32" x14ac:dyDescent="0.2">
      <c r="B40" s="20" t="s">
        <v>14</v>
      </c>
      <c r="C40" s="57" t="s">
        <v>21</v>
      </c>
      <c r="D40" s="39" t="s">
        <v>22</v>
      </c>
      <c r="E40" s="39"/>
      <c r="F40" s="39"/>
      <c r="G40" s="39"/>
      <c r="H40" s="39"/>
      <c r="I40" s="56"/>
      <c r="J40" s="70"/>
      <c r="K40" s="14"/>
      <c r="M40" s="19"/>
      <c r="N40" s="19"/>
      <c r="O40" s="19"/>
      <c r="P40" s="19"/>
    </row>
    <row r="41" spans="2:32" ht="19.5" x14ac:dyDescent="0.2">
      <c r="B41" s="45" t="s">
        <v>12</v>
      </c>
      <c r="C41" s="41" t="s">
        <v>24</v>
      </c>
      <c r="D41" s="42"/>
      <c r="E41" s="42"/>
      <c r="F41" s="8">
        <f>SUM(G41:J41)</f>
        <v>149891</v>
      </c>
      <c r="G41" s="8"/>
      <c r="H41" s="8"/>
      <c r="I41" s="40"/>
      <c r="J41" s="44">
        <f>SUM(J42:J44)</f>
        <v>149891</v>
      </c>
      <c r="K41" s="14"/>
      <c r="M41" s="19"/>
      <c r="N41" s="19"/>
      <c r="O41" s="19"/>
      <c r="P41" s="19"/>
    </row>
    <row r="42" spans="2:32" x14ac:dyDescent="0.2">
      <c r="B42" s="73"/>
      <c r="C42" s="58">
        <v>2015</v>
      </c>
      <c r="D42" s="59"/>
      <c r="E42" s="59"/>
      <c r="F42" s="15">
        <f>SUM(G42:J42)</f>
        <v>42346</v>
      </c>
      <c r="G42" s="15"/>
      <c r="H42" s="15"/>
      <c r="I42" s="60"/>
      <c r="J42" s="74">
        <v>42346</v>
      </c>
      <c r="K42" s="14"/>
      <c r="M42" s="19"/>
      <c r="N42" s="19"/>
      <c r="O42" s="19"/>
      <c r="P42" s="19"/>
    </row>
    <row r="43" spans="2:32" x14ac:dyDescent="0.2">
      <c r="B43" s="45"/>
      <c r="C43" s="61">
        <v>2016</v>
      </c>
      <c r="D43" s="42"/>
      <c r="E43" s="42"/>
      <c r="F43" s="8">
        <f>SUM(G43:J43)</f>
        <v>86370</v>
      </c>
      <c r="G43" s="8"/>
      <c r="H43" s="8"/>
      <c r="I43" s="40"/>
      <c r="J43" s="44">
        <v>86370</v>
      </c>
      <c r="K43" s="14"/>
      <c r="M43" s="19"/>
      <c r="N43" s="19"/>
      <c r="O43" s="19"/>
      <c r="P43" s="19"/>
    </row>
    <row r="44" spans="2:32" x14ac:dyDescent="0.2">
      <c r="B44" s="45"/>
      <c r="C44" s="2">
        <v>2017</v>
      </c>
      <c r="D44" s="42"/>
      <c r="E44" s="42"/>
      <c r="F44" s="8">
        <f>SUM(G44:J44)</f>
        <v>21175</v>
      </c>
      <c r="G44" s="8"/>
      <c r="H44" s="8"/>
      <c r="I44" s="40"/>
      <c r="J44" s="44">
        <v>21175</v>
      </c>
      <c r="K44" s="14"/>
      <c r="M44" s="19"/>
      <c r="N44" s="19"/>
      <c r="O44" s="19"/>
      <c r="P44" s="19"/>
    </row>
    <row r="45" spans="2:32" x14ac:dyDescent="0.2">
      <c r="B45" s="45" t="s">
        <v>48</v>
      </c>
      <c r="C45" s="104" t="s">
        <v>49</v>
      </c>
      <c r="D45" s="105" t="s">
        <v>50</v>
      </c>
      <c r="E45" s="42"/>
      <c r="F45" s="8"/>
      <c r="G45" s="8"/>
      <c r="H45" s="8"/>
      <c r="I45" s="40"/>
      <c r="J45" s="44"/>
      <c r="K45" s="14"/>
      <c r="M45" s="19"/>
      <c r="N45" s="19"/>
      <c r="O45" s="19"/>
      <c r="P45" s="19"/>
    </row>
    <row r="46" spans="2:32" x14ac:dyDescent="0.2">
      <c r="B46" s="45"/>
      <c r="C46" s="104"/>
      <c r="D46" s="105"/>
      <c r="E46" s="42"/>
      <c r="F46" s="8">
        <f>SUM(G46:J46)</f>
        <v>582819</v>
      </c>
      <c r="G46" s="8"/>
      <c r="H46" s="8"/>
      <c r="I46" s="40"/>
      <c r="J46" s="44">
        <f>SUM(J47:J49)</f>
        <v>582819</v>
      </c>
      <c r="K46" s="14"/>
      <c r="M46" s="19"/>
      <c r="N46" s="19"/>
      <c r="O46" s="19"/>
      <c r="P46" s="19"/>
    </row>
    <row r="47" spans="2:32" x14ac:dyDescent="0.2">
      <c r="B47" s="45"/>
      <c r="C47" s="2">
        <v>2016</v>
      </c>
      <c r="D47" s="42"/>
      <c r="E47" s="42"/>
      <c r="F47" s="8">
        <f>SUM(G47:J47)</f>
        <v>198175</v>
      </c>
      <c r="G47" s="8"/>
      <c r="H47" s="8"/>
      <c r="I47" s="40"/>
      <c r="J47" s="44">
        <v>198175</v>
      </c>
      <c r="K47" s="14"/>
      <c r="M47" s="19"/>
      <c r="N47" s="19"/>
      <c r="O47" s="19"/>
      <c r="P47" s="19"/>
    </row>
    <row r="48" spans="2:32" x14ac:dyDescent="0.2">
      <c r="B48" s="45"/>
      <c r="C48" s="2">
        <v>2017</v>
      </c>
      <c r="D48" s="42"/>
      <c r="E48" s="42"/>
      <c r="F48" s="8">
        <f>SUM(G48:J48)</f>
        <v>258380</v>
      </c>
      <c r="G48" s="8"/>
      <c r="H48" s="8"/>
      <c r="I48" s="40"/>
      <c r="J48" s="44">
        <v>258380</v>
      </c>
      <c r="K48" s="14"/>
      <c r="M48" s="19"/>
      <c r="N48" s="19"/>
      <c r="O48" s="19"/>
      <c r="P48" s="19"/>
    </row>
    <row r="49" spans="2:16" x14ac:dyDescent="0.2">
      <c r="B49" s="45"/>
      <c r="C49" s="2">
        <v>2018</v>
      </c>
      <c r="D49" s="42"/>
      <c r="E49" s="42"/>
      <c r="F49" s="8">
        <f>SUM(G49:J49)</f>
        <v>126264</v>
      </c>
      <c r="G49" s="8"/>
      <c r="H49" s="8"/>
      <c r="I49" s="40"/>
      <c r="J49" s="44">
        <v>126264</v>
      </c>
      <c r="K49" s="14"/>
      <c r="M49" s="19"/>
      <c r="N49" s="19"/>
      <c r="O49" s="19"/>
      <c r="P49" s="19"/>
    </row>
    <row r="50" spans="2:16" ht="22.5" x14ac:dyDescent="0.2">
      <c r="B50" s="43" t="s">
        <v>28</v>
      </c>
      <c r="C50" s="38" t="s">
        <v>29</v>
      </c>
      <c r="D50" s="39" t="s">
        <v>32</v>
      </c>
      <c r="E50" s="39"/>
      <c r="F50" s="39"/>
      <c r="G50" s="39"/>
      <c r="H50" s="39"/>
      <c r="I50" s="40"/>
      <c r="J50" s="44"/>
      <c r="K50" s="14"/>
      <c r="M50" s="19"/>
      <c r="N50" s="19"/>
      <c r="O50" s="19"/>
      <c r="P50" s="19"/>
    </row>
    <row r="51" spans="2:16" ht="21" customHeight="1" x14ac:dyDescent="0.2">
      <c r="B51" s="90" t="s">
        <v>30</v>
      </c>
      <c r="C51" s="91" t="s">
        <v>31</v>
      </c>
      <c r="D51" s="92"/>
      <c r="E51" s="92"/>
      <c r="F51" s="93">
        <f>SUM(G51:J51)</f>
        <v>429129</v>
      </c>
      <c r="G51" s="93"/>
      <c r="H51" s="93"/>
      <c r="I51" s="94"/>
      <c r="J51" s="95">
        <f>SUM(J52)</f>
        <v>429129</v>
      </c>
      <c r="K51" s="14"/>
      <c r="L51" s="96"/>
      <c r="M51" s="19"/>
      <c r="N51" s="19"/>
      <c r="O51" s="19"/>
      <c r="P51" s="19"/>
    </row>
    <row r="52" spans="2:16" x14ac:dyDescent="0.2">
      <c r="B52" s="45"/>
      <c r="C52" s="2">
        <v>2016</v>
      </c>
      <c r="D52" s="42"/>
      <c r="E52" s="42"/>
      <c r="F52" s="8">
        <f>SUM(G52:J52)</f>
        <v>429129</v>
      </c>
      <c r="G52" s="8"/>
      <c r="H52" s="8"/>
      <c r="I52" s="40"/>
      <c r="J52" s="44">
        <v>429129</v>
      </c>
      <c r="K52" s="14"/>
      <c r="M52" s="19"/>
      <c r="N52" s="19"/>
      <c r="O52" s="19"/>
      <c r="P52" s="19"/>
    </row>
    <row r="53" spans="2:16" ht="29.25" x14ac:dyDescent="0.2">
      <c r="B53" s="45" t="s">
        <v>36</v>
      </c>
      <c r="C53" s="41" t="s">
        <v>35</v>
      </c>
      <c r="D53" s="42"/>
      <c r="E53" s="42"/>
      <c r="F53" s="8">
        <f>SUM(G53:J53)</f>
        <v>77209</v>
      </c>
      <c r="G53" s="8"/>
      <c r="H53" s="8"/>
      <c r="I53" s="40"/>
      <c r="J53" s="44">
        <f>SUM(J54)</f>
        <v>77209</v>
      </c>
      <c r="K53" s="14"/>
      <c r="M53" s="19"/>
      <c r="N53" s="19"/>
      <c r="O53" s="19"/>
      <c r="P53" s="19"/>
    </row>
    <row r="54" spans="2:16" x14ac:dyDescent="0.2">
      <c r="B54" s="90"/>
      <c r="C54" s="97">
        <v>2016</v>
      </c>
      <c r="D54" s="92"/>
      <c r="E54" s="92"/>
      <c r="F54" s="93">
        <f>SUM(G54:J54)</f>
        <v>77209</v>
      </c>
      <c r="G54" s="93"/>
      <c r="H54" s="93"/>
      <c r="I54" s="94"/>
      <c r="J54" s="95">
        <v>77209</v>
      </c>
      <c r="K54" s="14"/>
      <c r="M54" s="19"/>
      <c r="N54" s="19"/>
      <c r="O54" s="19"/>
      <c r="P54" s="19"/>
    </row>
    <row r="55" spans="2:16" ht="33.75" x14ac:dyDescent="0.2">
      <c r="B55" s="43" t="s">
        <v>40</v>
      </c>
      <c r="C55" s="38" t="s">
        <v>41</v>
      </c>
      <c r="D55" s="39" t="s">
        <v>47</v>
      </c>
      <c r="E55" s="39"/>
      <c r="F55" s="39"/>
      <c r="G55" s="39"/>
      <c r="H55" s="8"/>
      <c r="I55" s="40"/>
      <c r="J55" s="44"/>
      <c r="K55" s="14"/>
      <c r="M55" s="19"/>
      <c r="N55" s="19"/>
      <c r="O55" s="19"/>
      <c r="P55" s="19"/>
    </row>
    <row r="56" spans="2:16" ht="19.5" x14ac:dyDescent="0.2">
      <c r="B56" s="45" t="s">
        <v>42</v>
      </c>
      <c r="C56" s="41" t="s">
        <v>43</v>
      </c>
      <c r="D56" s="42"/>
      <c r="E56" s="42"/>
      <c r="F56" s="8">
        <f>SUM(F57:F58)</f>
        <v>819243</v>
      </c>
      <c r="G56" s="8"/>
      <c r="H56" s="8"/>
      <c r="I56" s="40">
        <f>SUM(I57:I58)</f>
        <v>314701</v>
      </c>
      <c r="J56" s="44">
        <f>SUM(J57:J58)</f>
        <v>504542</v>
      </c>
      <c r="K56" s="14"/>
      <c r="M56" s="19"/>
      <c r="N56" s="19"/>
      <c r="O56" s="19"/>
      <c r="P56" s="19"/>
    </row>
    <row r="57" spans="2:16" x14ac:dyDescent="0.2">
      <c r="B57" s="45"/>
      <c r="C57" s="2">
        <v>2016</v>
      </c>
      <c r="D57" s="42"/>
      <c r="E57" s="42"/>
      <c r="F57" s="8">
        <f>SUM(G57:J57)</f>
        <v>778906</v>
      </c>
      <c r="G57" s="8"/>
      <c r="H57" s="8"/>
      <c r="I57" s="40">
        <f>83651+225000</f>
        <v>308651</v>
      </c>
      <c r="J57" s="44">
        <v>470255</v>
      </c>
      <c r="K57" s="14"/>
      <c r="M57" s="19"/>
      <c r="N57" s="19"/>
      <c r="O57" s="19"/>
      <c r="P57" s="19"/>
    </row>
    <row r="58" spans="2:16" x14ac:dyDescent="0.2">
      <c r="B58" s="45"/>
      <c r="C58" s="2">
        <v>2017</v>
      </c>
      <c r="D58" s="42"/>
      <c r="E58" s="42"/>
      <c r="F58" s="8">
        <f>SUM(G58:J58)</f>
        <v>40337</v>
      </c>
      <c r="G58" s="8"/>
      <c r="H58" s="8"/>
      <c r="I58" s="40">
        <v>6050</v>
      </c>
      <c r="J58" s="44">
        <v>34287</v>
      </c>
      <c r="K58" s="14"/>
      <c r="M58" s="19"/>
      <c r="N58" s="19"/>
      <c r="O58" s="19"/>
      <c r="P58" s="19"/>
    </row>
    <row r="59" spans="2:16" x14ac:dyDescent="0.2">
      <c r="B59" s="90"/>
      <c r="C59" s="97"/>
      <c r="D59" s="98" t="s">
        <v>46</v>
      </c>
      <c r="E59" s="98"/>
      <c r="F59" s="98"/>
      <c r="G59" s="98"/>
      <c r="H59" s="36"/>
      <c r="I59" s="37"/>
      <c r="J59" s="100"/>
      <c r="K59" s="14"/>
      <c r="M59" s="19"/>
      <c r="N59" s="19"/>
      <c r="O59" s="19"/>
      <c r="P59" s="19"/>
    </row>
    <row r="60" spans="2:16" ht="39" x14ac:dyDescent="0.2">
      <c r="B60" s="45" t="s">
        <v>44</v>
      </c>
      <c r="C60" s="41" t="s">
        <v>45</v>
      </c>
      <c r="D60" s="39"/>
      <c r="E60" s="39"/>
      <c r="F60" s="40">
        <f>SUM(G60:J60)</f>
        <v>32035948</v>
      </c>
      <c r="G60" s="40"/>
      <c r="H60" s="40"/>
      <c r="I60" s="40">
        <f>SUM(I62+I64+I66+I68)</f>
        <v>5392519</v>
      </c>
      <c r="J60" s="44">
        <f>SUM(J62+J64+J66+J68)</f>
        <v>26643429</v>
      </c>
      <c r="K60" s="14"/>
      <c r="M60" s="19"/>
      <c r="N60" s="19"/>
      <c r="O60" s="19"/>
      <c r="P60" s="19"/>
    </row>
    <row r="61" spans="2:16" x14ac:dyDescent="0.2">
      <c r="B61" s="45"/>
      <c r="C61" s="2" t="s">
        <v>7</v>
      </c>
      <c r="D61" s="39"/>
      <c r="E61" s="39"/>
      <c r="F61" s="56">
        <f>SUM(G61:J61)</f>
        <v>31808548</v>
      </c>
      <c r="G61" s="56"/>
      <c r="H61" s="56"/>
      <c r="I61" s="56">
        <f>SUM(I65+I67+I69+I63)</f>
        <v>5358409</v>
      </c>
      <c r="J61" s="71">
        <f>SUM(J65+J67+J69)</f>
        <v>26450139</v>
      </c>
      <c r="K61" s="14"/>
      <c r="M61" s="19"/>
      <c r="N61" s="19"/>
      <c r="O61" s="19"/>
      <c r="P61" s="19"/>
    </row>
    <row r="62" spans="2:16" x14ac:dyDescent="0.2">
      <c r="B62" s="45"/>
      <c r="C62" s="2">
        <v>2015</v>
      </c>
      <c r="D62" s="39"/>
      <c r="E62" s="39"/>
      <c r="F62" s="8">
        <f t="shared" ref="F62:F69" si="1">SUM(G62:J62)</f>
        <v>12546</v>
      </c>
      <c r="G62" s="56"/>
      <c r="H62" s="56"/>
      <c r="I62" s="40">
        <v>12546</v>
      </c>
      <c r="J62" s="71"/>
      <c r="K62" s="14"/>
      <c r="M62" s="19"/>
      <c r="N62" s="19"/>
      <c r="O62" s="19"/>
      <c r="P62" s="19"/>
    </row>
    <row r="63" spans="2:16" x14ac:dyDescent="0.2">
      <c r="B63" s="45"/>
      <c r="C63" s="2" t="s">
        <v>7</v>
      </c>
      <c r="D63" s="39"/>
      <c r="E63" s="39"/>
      <c r="F63" s="11">
        <f t="shared" si="1"/>
        <v>12546</v>
      </c>
      <c r="G63" s="56"/>
      <c r="H63" s="56"/>
      <c r="I63" s="56">
        <v>12546</v>
      </c>
      <c r="J63" s="71"/>
      <c r="K63" s="14"/>
      <c r="M63" s="19"/>
      <c r="N63" s="19"/>
      <c r="O63" s="19"/>
      <c r="P63" s="19"/>
    </row>
    <row r="64" spans="2:16" x14ac:dyDescent="0.2">
      <c r="B64" s="45"/>
      <c r="C64" s="2">
        <v>2016</v>
      </c>
      <c r="D64" s="42"/>
      <c r="E64" s="42"/>
      <c r="F64" s="8">
        <f t="shared" si="1"/>
        <v>745111</v>
      </c>
      <c r="G64" s="8"/>
      <c r="H64" s="8"/>
      <c r="I64" s="40">
        <v>114903</v>
      </c>
      <c r="J64" s="44">
        <v>630208</v>
      </c>
      <c r="K64" s="14"/>
      <c r="M64" s="19"/>
      <c r="N64" s="19"/>
      <c r="O64" s="19"/>
      <c r="P64" s="19"/>
    </row>
    <row r="65" spans="2:16" x14ac:dyDescent="0.2">
      <c r="B65" s="45"/>
      <c r="C65" s="2" t="s">
        <v>7</v>
      </c>
      <c r="D65" s="99"/>
      <c r="E65" s="99"/>
      <c r="F65" s="11">
        <f t="shared" si="1"/>
        <v>666311</v>
      </c>
      <c r="G65" s="11"/>
      <c r="H65" s="11"/>
      <c r="I65" s="56">
        <v>103083</v>
      </c>
      <c r="J65" s="71">
        <v>563228</v>
      </c>
      <c r="K65" s="14"/>
      <c r="M65" s="19"/>
      <c r="N65" s="19"/>
      <c r="O65" s="19"/>
      <c r="P65" s="19"/>
    </row>
    <row r="66" spans="2:16" x14ac:dyDescent="0.2">
      <c r="B66" s="45"/>
      <c r="C66" s="2">
        <v>2017</v>
      </c>
      <c r="D66" s="42"/>
      <c r="E66" s="42"/>
      <c r="F66" s="8">
        <f t="shared" si="1"/>
        <v>16473845</v>
      </c>
      <c r="G66" s="8"/>
      <c r="H66" s="8"/>
      <c r="I66" s="40">
        <v>2746903</v>
      </c>
      <c r="J66" s="44">
        <v>13726942</v>
      </c>
      <c r="K66" s="14"/>
      <c r="M66" s="19"/>
      <c r="N66" s="19"/>
      <c r="O66" s="19"/>
      <c r="P66" s="19"/>
    </row>
    <row r="67" spans="2:16" x14ac:dyDescent="0.2">
      <c r="B67" s="45"/>
      <c r="C67" s="2" t="s">
        <v>7</v>
      </c>
      <c r="D67" s="42"/>
      <c r="E67" s="42"/>
      <c r="F67" s="11">
        <f t="shared" si="1"/>
        <v>16402045</v>
      </c>
      <c r="G67" s="11"/>
      <c r="H67" s="11"/>
      <c r="I67" s="56">
        <v>2736133</v>
      </c>
      <c r="J67" s="71">
        <v>13665912</v>
      </c>
      <c r="K67" s="14"/>
      <c r="M67" s="19"/>
      <c r="N67" s="19"/>
      <c r="O67" s="19"/>
      <c r="P67" s="19"/>
    </row>
    <row r="68" spans="2:16" x14ac:dyDescent="0.2">
      <c r="B68" s="45"/>
      <c r="C68" s="2">
        <v>2018</v>
      </c>
      <c r="D68" s="42"/>
      <c r="E68" s="42"/>
      <c r="F68" s="8">
        <f t="shared" si="1"/>
        <v>14804446</v>
      </c>
      <c r="G68" s="8"/>
      <c r="H68" s="8"/>
      <c r="I68" s="40">
        <v>2518167</v>
      </c>
      <c r="J68" s="44">
        <v>12286279</v>
      </c>
      <c r="K68" s="14"/>
      <c r="M68" s="19"/>
      <c r="N68" s="19"/>
      <c r="O68" s="19"/>
      <c r="P68" s="19"/>
    </row>
    <row r="69" spans="2:16" x14ac:dyDescent="0.2">
      <c r="B69" s="90"/>
      <c r="C69" s="97" t="s">
        <v>7</v>
      </c>
      <c r="D69" s="92"/>
      <c r="E69" s="92"/>
      <c r="F69" s="106">
        <f t="shared" si="1"/>
        <v>14727646</v>
      </c>
      <c r="G69" s="106"/>
      <c r="H69" s="106"/>
      <c r="I69" s="107">
        <v>2506647</v>
      </c>
      <c r="J69" s="108">
        <v>12220999</v>
      </c>
      <c r="K69" s="14"/>
      <c r="M69" s="19"/>
      <c r="N69" s="19"/>
      <c r="O69" s="19"/>
      <c r="P69" s="19"/>
    </row>
    <row r="70" spans="2:16" x14ac:dyDescent="0.2">
      <c r="B70" s="43"/>
      <c r="C70" s="38"/>
      <c r="D70" s="39" t="s">
        <v>32</v>
      </c>
      <c r="E70" s="39"/>
      <c r="F70" s="39"/>
      <c r="G70" s="39"/>
      <c r="H70" s="8"/>
      <c r="I70" s="40"/>
      <c r="J70" s="44"/>
      <c r="K70" s="14"/>
      <c r="M70" s="19"/>
      <c r="N70" s="19"/>
      <c r="O70" s="19"/>
      <c r="P70" s="19"/>
    </row>
    <row r="71" spans="2:16" ht="19.5" x14ac:dyDescent="0.2">
      <c r="B71" s="45" t="s">
        <v>51</v>
      </c>
      <c r="C71" s="41" t="s">
        <v>52</v>
      </c>
      <c r="D71" s="42"/>
      <c r="E71" s="42"/>
      <c r="F71" s="8">
        <f>SUM(G71:J71)</f>
        <v>469444</v>
      </c>
      <c r="G71" s="8">
        <f>SUM(G72:G73)</f>
        <v>30480</v>
      </c>
      <c r="H71" s="8">
        <f>SUM(H72:H73)</f>
        <v>5437</v>
      </c>
      <c r="I71" s="40">
        <f>SUM(I72:I73)</f>
        <v>34500</v>
      </c>
      <c r="J71" s="44">
        <f>SUM(J72:J73)</f>
        <v>399027</v>
      </c>
      <c r="K71" s="14"/>
      <c r="M71" s="19"/>
      <c r="N71" s="19"/>
      <c r="O71" s="19"/>
      <c r="P71" s="19"/>
    </row>
    <row r="72" spans="2:16" x14ac:dyDescent="0.2">
      <c r="B72" s="45"/>
      <c r="C72" s="2">
        <v>2016</v>
      </c>
      <c r="D72" s="42"/>
      <c r="E72" s="42"/>
      <c r="F72" s="8">
        <f>SUM(G72:J72)</f>
        <v>293608</v>
      </c>
      <c r="G72" s="8">
        <v>12873</v>
      </c>
      <c r="H72" s="8">
        <v>2020</v>
      </c>
      <c r="I72" s="40">
        <v>34500</v>
      </c>
      <c r="J72" s="44">
        <v>244215</v>
      </c>
      <c r="K72" s="14"/>
      <c r="M72" s="19"/>
      <c r="N72" s="19"/>
      <c r="O72" s="19"/>
      <c r="P72" s="19"/>
    </row>
    <row r="73" spans="2:16" x14ac:dyDescent="0.2">
      <c r="B73" s="45"/>
      <c r="C73" s="2">
        <v>2017</v>
      </c>
      <c r="D73" s="42"/>
      <c r="E73" s="42"/>
      <c r="F73" s="8">
        <f>SUM(G73:J73)</f>
        <v>175836</v>
      </c>
      <c r="G73" s="8">
        <v>17607</v>
      </c>
      <c r="H73" s="8">
        <v>3417</v>
      </c>
      <c r="I73" s="40"/>
      <c r="J73" s="44">
        <v>154812</v>
      </c>
      <c r="K73" s="14"/>
      <c r="M73" s="19"/>
      <c r="N73" s="19"/>
      <c r="O73" s="19"/>
      <c r="P73" s="19"/>
    </row>
    <row r="74" spans="2:16" x14ac:dyDescent="0.2">
      <c r="B74" s="43"/>
      <c r="C74" s="38"/>
      <c r="D74" s="39" t="s">
        <v>32</v>
      </c>
      <c r="E74" s="39"/>
      <c r="F74" s="39"/>
      <c r="G74" s="39"/>
      <c r="H74" s="8"/>
      <c r="I74" s="40"/>
      <c r="J74" s="44"/>
      <c r="K74" s="14"/>
      <c r="M74" s="19"/>
      <c r="N74" s="19"/>
      <c r="O74" s="19"/>
      <c r="P74" s="19"/>
    </row>
    <row r="75" spans="2:16" ht="19.5" x14ac:dyDescent="0.2">
      <c r="B75" s="45" t="s">
        <v>53</v>
      </c>
      <c r="C75" s="41" t="s">
        <v>54</v>
      </c>
      <c r="D75" s="42"/>
      <c r="E75" s="42"/>
      <c r="F75" s="8">
        <f>SUM(G75:J75)</f>
        <v>464224</v>
      </c>
      <c r="G75" s="8">
        <f>SUM(G76:G77)</f>
        <v>27979</v>
      </c>
      <c r="H75" s="8">
        <f>SUM(H76:H77)</f>
        <v>1091</v>
      </c>
      <c r="I75" s="40">
        <f>SUM(I76:I77)</f>
        <v>40565</v>
      </c>
      <c r="J75" s="44">
        <f>SUM(J76:J77)</f>
        <v>394589</v>
      </c>
      <c r="K75" s="14"/>
      <c r="M75" s="19"/>
      <c r="N75" s="19"/>
      <c r="O75" s="19"/>
      <c r="P75" s="19"/>
    </row>
    <row r="76" spans="2:16" x14ac:dyDescent="0.2">
      <c r="B76" s="45"/>
      <c r="C76" s="2">
        <v>2016</v>
      </c>
      <c r="D76" s="42"/>
      <c r="E76" s="42"/>
      <c r="F76" s="8">
        <f>SUM(G76:J76)</f>
        <v>332086</v>
      </c>
      <c r="G76" s="8">
        <v>16011</v>
      </c>
      <c r="H76" s="8">
        <v>357</v>
      </c>
      <c r="I76" s="40">
        <v>40565</v>
      </c>
      <c r="J76" s="44">
        <v>275153</v>
      </c>
      <c r="K76" s="14"/>
      <c r="M76" s="19"/>
      <c r="N76" s="19"/>
      <c r="O76" s="19"/>
      <c r="P76" s="19"/>
    </row>
    <row r="77" spans="2:16" ht="13.5" thickBot="1" x14ac:dyDescent="0.25">
      <c r="B77" s="101"/>
      <c r="C77" s="102">
        <v>2017</v>
      </c>
      <c r="D77" s="103"/>
      <c r="E77" s="103"/>
      <c r="F77" s="109">
        <f>SUM(G77:J77)</f>
        <v>132138</v>
      </c>
      <c r="G77" s="109">
        <v>11968</v>
      </c>
      <c r="H77" s="109">
        <v>734</v>
      </c>
      <c r="I77" s="110"/>
      <c r="J77" s="111">
        <v>119436</v>
      </c>
      <c r="K77" s="14"/>
      <c r="M77" s="19"/>
      <c r="N77" s="19"/>
      <c r="O77" s="19"/>
      <c r="P77" s="19"/>
    </row>
    <row r="78" spans="2:16" x14ac:dyDescent="0.2">
      <c r="B78" s="33" t="s">
        <v>55</v>
      </c>
      <c r="C78" s="34"/>
      <c r="D78" s="35"/>
      <c r="E78" s="35"/>
      <c r="F78" s="36"/>
      <c r="G78" s="36"/>
      <c r="H78" s="36"/>
      <c r="I78" s="37"/>
      <c r="J78" s="37"/>
      <c r="K78" s="14"/>
      <c r="M78" s="19"/>
      <c r="N78" s="19"/>
      <c r="O78" s="19"/>
      <c r="P78" s="19"/>
    </row>
    <row r="79" spans="2:16" x14ac:dyDescent="0.2">
      <c r="B79" s="33"/>
      <c r="C79" s="34"/>
      <c r="D79" s="35"/>
      <c r="E79" s="35"/>
      <c r="F79" s="36"/>
      <c r="G79" s="36"/>
      <c r="H79" s="36"/>
      <c r="I79" s="37"/>
      <c r="J79" s="37"/>
      <c r="K79" s="14"/>
      <c r="M79" s="19"/>
      <c r="N79" s="19"/>
      <c r="O79" s="19"/>
      <c r="P79" s="19"/>
    </row>
    <row r="80" spans="2:16" x14ac:dyDescent="0.2">
      <c r="B80" s="33"/>
      <c r="C80" s="34"/>
      <c r="D80" s="35"/>
      <c r="E80" s="35"/>
      <c r="F80" s="36"/>
      <c r="G80" s="36"/>
      <c r="H80" s="36"/>
      <c r="I80" s="37"/>
      <c r="J80" s="37"/>
      <c r="K80" s="14"/>
      <c r="M80" s="19"/>
      <c r="N80" s="19"/>
      <c r="O80" s="19"/>
      <c r="P80" s="19"/>
    </row>
    <row r="81" spans="1:16" x14ac:dyDescent="0.2">
      <c r="B81" s="33"/>
      <c r="C81" s="34"/>
      <c r="D81" s="35"/>
      <c r="E81" s="35"/>
      <c r="F81" s="36"/>
      <c r="G81" s="36"/>
      <c r="H81" s="36"/>
      <c r="I81" s="37"/>
      <c r="J81" s="37"/>
      <c r="K81" s="14"/>
      <c r="M81" s="19"/>
      <c r="N81" s="19"/>
      <c r="O81" s="19"/>
      <c r="P81" s="19"/>
    </row>
    <row r="82" spans="1:16" x14ac:dyDescent="0.2">
      <c r="C82" s="3"/>
      <c r="D82" s="3"/>
      <c r="E82" s="3"/>
      <c r="F82" s="3"/>
      <c r="G82" s="3"/>
      <c r="H82" s="3"/>
      <c r="I82" s="32"/>
      <c r="J82" s="32"/>
      <c r="K82" s="1"/>
      <c r="L82" s="33"/>
      <c r="M82" s="33"/>
      <c r="N82" s="33"/>
      <c r="O82" s="33"/>
      <c r="P82" s="19"/>
    </row>
    <row r="83" spans="1:16" x14ac:dyDescent="0.2">
      <c r="C83" s="3"/>
      <c r="D83" s="3"/>
      <c r="E83" s="3"/>
      <c r="F83" s="3"/>
      <c r="G83" s="3"/>
      <c r="H83" s="3"/>
      <c r="I83" s="3"/>
      <c r="K83" s="14"/>
      <c r="L83" s="19"/>
      <c r="M83" s="19"/>
      <c r="N83" s="19"/>
      <c r="O83" s="19"/>
      <c r="P83" s="19"/>
    </row>
    <row r="84" spans="1:16" x14ac:dyDescent="0.2">
      <c r="K84" s="14"/>
      <c r="L84" s="19"/>
      <c r="M84" s="19"/>
      <c r="N84" s="19"/>
      <c r="O84" s="19"/>
      <c r="P84" s="19"/>
    </row>
    <row r="85" spans="1:16" x14ac:dyDescent="0.2">
      <c r="K85" s="14"/>
      <c r="M85" s="19"/>
      <c r="N85" s="19"/>
      <c r="O85" s="19"/>
      <c r="P85" s="19"/>
    </row>
    <row r="86" spans="1:16" x14ac:dyDescent="0.2">
      <c r="K86" s="14"/>
      <c r="M86" s="19"/>
      <c r="N86" s="19"/>
      <c r="O86" s="19"/>
      <c r="P86" s="19"/>
    </row>
    <row r="87" spans="1:16" x14ac:dyDescent="0.2">
      <c r="K87" s="14"/>
      <c r="M87" s="19"/>
      <c r="N87" s="19"/>
      <c r="O87" s="19"/>
      <c r="P87" s="19"/>
    </row>
    <row r="88" spans="1:16" ht="13.5" customHeight="1" x14ac:dyDescent="0.2">
      <c r="K88" s="14"/>
      <c r="M88" s="19"/>
      <c r="N88" s="19"/>
      <c r="O88" s="19"/>
      <c r="P88" s="19"/>
    </row>
    <row r="89" spans="1:16" x14ac:dyDescent="0.2">
      <c r="A89" s="13"/>
      <c r="K89" s="14"/>
      <c r="M89" s="19"/>
      <c r="N89" s="19"/>
      <c r="O89" s="19"/>
      <c r="P89" s="19"/>
    </row>
  </sheetData>
  <mergeCells count="12">
    <mergeCell ref="B11:L11"/>
    <mergeCell ref="B12:L12"/>
    <mergeCell ref="G16:G20"/>
    <mergeCell ref="J16:J20"/>
    <mergeCell ref="B15:B20"/>
    <mergeCell ref="C15:C20"/>
    <mergeCell ref="D15:D20"/>
    <mergeCell ref="E15:E20"/>
    <mergeCell ref="F15:F20"/>
    <mergeCell ref="G15:I15"/>
    <mergeCell ref="I16:I20"/>
    <mergeCell ref="H16:H20"/>
  </mergeCells>
  <phoneticPr fontId="4" type="noConversion"/>
  <pageMargins left="0.11811023622047245" right="0" top="0.51181102362204722" bottom="0.51181102362204722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wlasciwy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Bartosik</dc:creator>
  <cp:lastModifiedBy>Krzysztof</cp:lastModifiedBy>
  <cp:lastPrinted>2016-05-30T07:56:44Z</cp:lastPrinted>
  <dcterms:created xsi:type="dcterms:W3CDTF">2009-01-16T07:49:49Z</dcterms:created>
  <dcterms:modified xsi:type="dcterms:W3CDTF">2016-07-06T07:57:20Z</dcterms:modified>
</cp:coreProperties>
</file>